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4_0.bin" ContentType="application/vnd.openxmlformats-officedocument.oleObject"/>
  <Override PartName="/xl/embeddings/oleObject_5_0.bin" ContentType="application/vnd.openxmlformats-officedocument.oleObject"/>
  <Override PartName="/xl/embeddings/oleObject_5_1.bin" ContentType="application/vnd.openxmlformats-officedocument.oleObject"/>
  <Override PartName="/xl/embeddings/oleObject_5_2.bin" ContentType="application/vnd.openxmlformats-officedocument.oleObject"/>
  <Override PartName="/xl/embeddings/oleObject_5_3.bin" ContentType="application/vnd.openxmlformats-officedocument.oleObject"/>
  <Override PartName="/xl/embeddings/oleObject_5_4.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9" windowWidth="12118" windowHeight="5937" tabRatio="657" activeTab="0"/>
  </bookViews>
  <sheets>
    <sheet name="PSW" sheetId="1" r:id="rId1"/>
    <sheet name="PROCESS FLOW DIAGRAM" sheetId="2" r:id="rId2"/>
    <sheet name="PFMEA" sheetId="3" r:id="rId3"/>
    <sheet name="LISTS" sheetId="4" r:id="rId4"/>
    <sheet name="CPK data" sheetId="5" r:id="rId5"/>
    <sheet name="G R&amp;R" sheetId="6" r:id="rId6"/>
    <sheet name="CONTROL PLAN" sheetId="7" r:id="rId7"/>
  </sheets>
  <externalReferences>
    <externalReference r:id="rId10"/>
    <externalReference r:id="rId11"/>
  </externalReferences>
  <definedNames>
    <definedName name="\a">#REF!</definedName>
    <definedName name="\b">#REF!</definedName>
    <definedName name="\BB">#REF!</definedName>
    <definedName name="\f">#REF!</definedName>
    <definedName name="\n">#REF!</definedName>
    <definedName name="\nn">#REF!</definedName>
    <definedName name="\p">#REF!</definedName>
    <definedName name="\pp">#REF!</definedName>
    <definedName name="Clf">#REF!</definedName>
    <definedName name="Clr">#REF!</definedName>
    <definedName name="ColAnchor">#REF!</definedName>
    <definedName name="Constant">#REF!</definedName>
    <definedName name="Cpk_LCLX">#REF!:OFFSET(#REF!,COUNTA(#REF!)-1,0)</definedName>
    <definedName name="Cpk_Mean">#REF!:OFFSET(#REF!,COUNTA(#REF!)-1,0)</definedName>
    <definedName name="Cpk_NumDataPoints">#REF!:OFFSET(#REF!,COUNTA(#REF!)-1,0)</definedName>
    <definedName name="Cpk_RangeAverage">#REF!:OFFSET(#REF!,COUNTA(#REF!)-1,0)</definedName>
    <definedName name="Cpk_TestValue">#REF!:OFFSET(#REF!,COUNTA(#REF!)-1,0)</definedName>
    <definedName name="Cpk_UCLR">#REF!:OFFSET(#REF!,COUNTA(#REF!)-1,0)</definedName>
    <definedName name="Cpk_UCLX">#REF!:OFFSET(#REF!,COUNTA(#REF!)-1,0)</definedName>
    <definedName name="Cpk_XmR">#REF!:OFFSET(#REF!,COUNTA(#REF!)-1,0)</definedName>
    <definedName name="Cwf">#REF!</definedName>
    <definedName name="Cwr">#REF!</definedName>
    <definedName name="HB">#REF!</definedName>
    <definedName name="LF">#REF!</definedName>
    <definedName name="LR">#REF!</definedName>
    <definedName name="_xlnm.Print_Area" localSheetId="4">'CPK data'!$A$1:$I$47</definedName>
    <definedName name="_xlnm.Print_Area" localSheetId="1">'PROCESS FLOW DIAGRAM'!$A$1:$K$47</definedName>
    <definedName name="_xlnm.Print_Area" localSheetId="0">'PSW'!$A$1:$S$65</definedName>
    <definedName name="Print_Area_MI">#REF!</definedName>
    <definedName name="Print_Area_RR">#REF!</definedName>
    <definedName name="_xlnm.Print_Titles" localSheetId="6">'CONTROL PLAN'!$2:$16</definedName>
    <definedName name="_xlnm.Print_Titles" localSheetId="2">'PFMEA'!$1:$15</definedName>
    <definedName name="_xlnm.Print_Titles" localSheetId="1">'PROCESS FLOW DIAGRAM'!$1:$9</definedName>
    <definedName name="qet_Bottom">#REF!</definedName>
    <definedName name="qet_capNonNorm_bins">OFFSET('[1]wksCapAnalysisNonNormal'!$AB$2,0,0,'[1]wksCapAnalysisNonNormal'!$AF$12)</definedName>
    <definedName name="qet_capNonNorm_freq">OFFSET('[1]wksCapAnalysisNonNormal'!$AC$2,0,0,'[1]wksCapAnalysisNonNormal'!$AF$12)</definedName>
    <definedName name="qet_capNorm_bins">OFFSET('[1]wksCapAnalysis'!$AB$2,0,0,'[1]wksCapAnalysis'!$AF$12)</definedName>
    <definedName name="qet_capNorm_freq">OFFSET('[1]wksCapAnalysis'!$AC$2,0,0,'[1]wksCapAnalysis'!$AF$12)</definedName>
    <definedName name="QET_FirstRow">#REF!</definedName>
    <definedName name="qet_histo_bins">OFFSET('[1]wksHistogram'!$AB$2,0,0,'[1]wksHistogram'!$AF$12,1)</definedName>
    <definedName name="qet_histo_freq">OFFSET('[1]wksHistogram'!$AC$2,0,0,'[1]wksHistogram'!$AF$12,1)</definedName>
    <definedName name="qet_histo_freq_rel">OFFSET('[1]wksHistogram'!$C$10,0,0,'[1]wksHistogram'!$AF$12,1)</definedName>
    <definedName name="QET_HOQ_FirstCol" hidden="1">#REF!</definedName>
    <definedName name="QET_HOQ_FirstRow" hidden="1">#REF!</definedName>
    <definedName name="QET_HOQ_LastCol" hidden="1">#REF!</definedName>
    <definedName name="QET_HOQ_LastRow" hidden="1">#REF!</definedName>
    <definedName name="QET_HOQ_RoofRow">#REF!</definedName>
    <definedName name="QET_Pugh_FirstCol" hidden="1">#REF!</definedName>
    <definedName name="QET_Pugh_FirstRow" hidden="1">#REF!</definedName>
    <definedName name="QET_Pugh_LastCol" hidden="1">#REF!</definedName>
    <definedName name="QET_Pugh_LastRow" hidden="1">#REF!</definedName>
    <definedName name="qet_Response">#REF!</definedName>
    <definedName name="qet_Sample">#REF!</definedName>
    <definedName name="QET_SCSimp_Box1_LastRow" hidden="1">#REF!</definedName>
    <definedName name="QET_SCSimp_Box2_FirstRow" hidden="1">#REF!</definedName>
    <definedName name="QET_SCSimp_Box2_LastRow" hidden="1">#REF!</definedName>
    <definedName name="QET_SCSimp_Box3_FirstRow" hidden="1">#REF!</definedName>
    <definedName name="QET_SCSimp_Box3_LastRow" hidden="1">#REF!</definedName>
    <definedName name="QET_SCSimp_Box4_FirstRow" hidden="1">#REF!</definedName>
    <definedName name="QET_SCSimp_Box4_LastRow" hidden="1">#REF!</definedName>
    <definedName name="QET_SCSimp_Box5_FirstRow" hidden="1">#REF!</definedName>
    <definedName name="QET_SCSimp_Box5_LastRow" hidden="1">#REF!</definedName>
    <definedName name="QET_SCSimp_Box6_FirstRow" hidden="1">#REF!</definedName>
    <definedName name="QET_SCSimp_Box6_LastRow" hidden="1">#REF!</definedName>
    <definedName name="QET_SCSimp_Box7_FirstRow" hidden="1">#REF!</definedName>
    <definedName name="QET_SCSimp_Box7_LastRow" hidden="1">#REF!</definedName>
    <definedName name="QET_SCSimp_Box8_FirstRow" hidden="1">#REF!</definedName>
    <definedName name="QET_SCSimp_Box8_LastRow" hidden="1">#REF!</definedName>
    <definedName name="QET_SCSimp_FirstCol" hidden="1">#REF!</definedName>
    <definedName name="QET_SCSimp_LastCol" hidden="1">#REF!</definedName>
    <definedName name="QET_TolWks_FirstRow">#REF!</definedName>
    <definedName name="QET_TolWks_LastRow" hidden="1">#REF!</definedName>
    <definedName name="qet_Top">#REF!</definedName>
    <definedName name="qet_yield_LastCol" hidden="1">#REF!</definedName>
    <definedName name="RowAnchor">#REF!</definedName>
    <definedName name="SSE">#REF!</definedName>
    <definedName name="SSR">#REF!</definedName>
    <definedName name="SST">#REF!</definedName>
    <definedName name="WF">#REF!</definedName>
    <definedName name="WR">#REF!</definedName>
  </definedNames>
  <calcPr fullCalcOnLoad="1"/>
</workbook>
</file>

<file path=xl/comments1.xml><?xml version="1.0" encoding="utf-8"?>
<comments xmlns="http://schemas.openxmlformats.org/spreadsheetml/2006/main">
  <authors>
    <author>Jarold March</author>
    <author>Alan Gilden</author>
  </authors>
  <commentList>
    <comment ref="D3" authorId="0">
      <text>
        <r>
          <rPr>
            <b/>
            <sz val="8"/>
            <rFont val="Tahoma"/>
            <family val="2"/>
          </rPr>
          <t>Engineering released finished end item part name</t>
        </r>
        <r>
          <rPr>
            <sz val="8"/>
            <rFont val="Tahoma"/>
            <family val="2"/>
          </rPr>
          <t xml:space="preserve">
</t>
        </r>
      </text>
    </comment>
    <comment ref="N3" authorId="0">
      <text>
        <r>
          <rPr>
            <b/>
            <sz val="8"/>
            <rFont val="Tahoma"/>
            <family val="2"/>
          </rPr>
          <t>Engineering released finished end item part number</t>
        </r>
        <r>
          <rPr>
            <sz val="8"/>
            <rFont val="Tahoma"/>
            <family val="2"/>
          </rPr>
          <t xml:space="preserve">
</t>
        </r>
      </text>
    </comment>
    <comment ref="F7" authorId="0">
      <text>
        <r>
          <rPr>
            <b/>
            <sz val="8"/>
            <rFont val="Tahoma"/>
            <family val="2"/>
          </rPr>
          <t>Show change level for submission</t>
        </r>
        <r>
          <rPr>
            <sz val="8"/>
            <rFont val="Tahoma"/>
            <family val="2"/>
          </rPr>
          <t xml:space="preserve">
</t>
        </r>
      </text>
    </comment>
    <comment ref="O7" authorId="0">
      <text>
        <r>
          <rPr>
            <b/>
            <sz val="8"/>
            <rFont val="Tahoma"/>
            <family val="2"/>
          </rPr>
          <t>Show change level date for submission</t>
        </r>
        <r>
          <rPr>
            <sz val="8"/>
            <rFont val="Tahoma"/>
            <family val="2"/>
          </rPr>
          <t xml:space="preserve">
</t>
        </r>
      </text>
    </comment>
    <comment ref="B10" authorId="0">
      <text>
        <r>
          <rPr>
            <b/>
            <sz val="8"/>
            <rFont val="Tahoma"/>
            <family val="2"/>
          </rPr>
          <t>"Yes" if so indicated on part drawing, otherwise "No"</t>
        </r>
        <r>
          <rPr>
            <sz val="8"/>
            <rFont val="Tahoma"/>
            <family val="2"/>
          </rPr>
          <t xml:space="preserve">
</t>
        </r>
      </text>
    </comment>
    <comment ref="N10" authorId="0">
      <text>
        <r>
          <rPr>
            <b/>
            <sz val="8"/>
            <rFont val="Tahoma"/>
            <family val="2"/>
          </rPr>
          <t>Enter this number as found on the purchase order</t>
        </r>
        <r>
          <rPr>
            <sz val="8"/>
            <rFont val="Tahoma"/>
            <family val="2"/>
          </rPr>
          <t xml:space="preserve">
</t>
        </r>
      </text>
    </comment>
    <comment ref="N5" authorId="0">
      <text>
        <r>
          <rPr>
            <b/>
            <sz val="8"/>
            <rFont val="Tahoma"/>
            <family val="2"/>
          </rPr>
          <t>Supplier released finished end item part name if different than ITT Part number</t>
        </r>
        <r>
          <rPr>
            <sz val="8"/>
            <rFont val="Tahoma"/>
            <family val="2"/>
          </rPr>
          <t xml:space="preserve">
</t>
        </r>
      </text>
    </comment>
    <comment ref="E38" authorId="0">
      <text>
        <r>
          <rPr>
            <b/>
            <sz val="8"/>
            <rFont val="Tahoma"/>
            <family val="2"/>
          </rPr>
          <t>Check the appropriate boxes for dimensional, material tests, performace tests, appearance evaluation, and statistical data</t>
        </r>
        <r>
          <rPr>
            <sz val="8"/>
            <rFont val="Tahoma"/>
            <family val="2"/>
          </rPr>
          <t xml:space="preserve">
</t>
        </r>
      </text>
    </comment>
    <comment ref="H24" authorId="0">
      <text>
        <r>
          <rPr>
            <b/>
            <sz val="8"/>
            <rFont val="Tahoma"/>
            <family val="2"/>
          </rPr>
          <t>Check the appropriate box.  Add explanatory details in the "other" section</t>
        </r>
        <r>
          <rPr>
            <sz val="8"/>
            <rFont val="Tahoma"/>
            <family val="2"/>
          </rPr>
          <t xml:space="preserve">
</t>
        </r>
      </text>
    </comment>
    <comment ref="F47" authorId="0">
      <text>
        <r>
          <rPr>
            <sz val="8"/>
            <rFont val="Tahoma"/>
            <family val="2"/>
          </rPr>
          <t xml:space="preserve">Provide any explanatory details on the submission results, additional information may be attached as appropriate
</t>
        </r>
      </text>
    </comment>
    <comment ref="F52" authorId="0">
      <text>
        <r>
          <rPr>
            <b/>
            <sz val="8"/>
            <rFont val="Tahoma"/>
            <family val="2"/>
          </rPr>
          <t>The responsible supplier official, after verifying that the results show conformance to all customer requirments and that all required documentation is available shall approve the declaration and provide Title, Phone Number, and Fax Number</t>
        </r>
        <r>
          <rPr>
            <sz val="8"/>
            <rFont val="Tahoma"/>
            <family val="2"/>
          </rPr>
          <t xml:space="preserve">
</t>
        </r>
      </text>
    </comment>
    <comment ref="E5" authorId="1">
      <text>
        <r>
          <rPr>
            <b/>
            <sz val="8"/>
            <rFont val="Tahoma"/>
            <family val="2"/>
          </rPr>
          <t>The design record that specifies the customer part number being submitted</t>
        </r>
        <r>
          <rPr>
            <sz val="8"/>
            <rFont val="Tahoma"/>
            <family val="2"/>
          </rPr>
          <t xml:space="preserve">
</t>
        </r>
      </text>
    </comment>
    <comment ref="B15" authorId="1">
      <text>
        <r>
          <rPr>
            <b/>
            <sz val="8"/>
            <rFont val="Tahoma"/>
            <family val="2"/>
          </rPr>
          <t>Show the code assigned to the Vendor on the purchase order</t>
        </r>
        <r>
          <rPr>
            <sz val="8"/>
            <rFont val="Tahoma"/>
            <family val="2"/>
          </rPr>
          <t xml:space="preserve">
</t>
        </r>
      </text>
    </comment>
    <comment ref="K15" authorId="1">
      <text>
        <r>
          <rPr>
            <b/>
            <sz val="8"/>
            <rFont val="Tahoma"/>
            <family val="2"/>
          </rPr>
          <t>Show the corporate name and division or operations group</t>
        </r>
      </text>
    </comment>
    <comment ref="B18" authorId="1">
      <text>
        <r>
          <rPr>
            <b/>
            <sz val="8"/>
            <rFont val="Tahoma"/>
            <family val="2"/>
          </rPr>
          <t>Show the complete address of the location where the product was manufactured</t>
        </r>
        <r>
          <rPr>
            <sz val="8"/>
            <rFont val="Tahoma"/>
            <family val="2"/>
          </rPr>
          <t xml:space="preserve">
</t>
        </r>
      </text>
    </comment>
    <comment ref="K18" authorId="1">
      <text>
        <r>
          <rPr>
            <b/>
            <sz val="8"/>
            <rFont val="Tahoma"/>
            <family val="2"/>
          </rPr>
          <t>Enter the buyer's name and code</t>
        </r>
        <r>
          <rPr>
            <sz val="8"/>
            <rFont val="Tahoma"/>
            <family val="2"/>
          </rPr>
          <t xml:space="preserve">
</t>
        </r>
      </text>
    </comment>
    <comment ref="K21" authorId="1">
      <text>
        <r>
          <rPr>
            <b/>
            <sz val="8"/>
            <rFont val="Tahoma"/>
            <family val="2"/>
          </rPr>
          <t>Enter the mode, product family, etc.</t>
        </r>
        <r>
          <rPr>
            <sz val="8"/>
            <rFont val="Tahoma"/>
            <family val="2"/>
          </rPr>
          <t xml:space="preserve">
</t>
        </r>
      </text>
    </comment>
  </commentList>
</comments>
</file>

<file path=xl/sharedStrings.xml><?xml version="1.0" encoding="utf-8"?>
<sst xmlns="http://schemas.openxmlformats.org/spreadsheetml/2006/main" count="473" uniqueCount="374">
  <si>
    <t>Date</t>
  </si>
  <si>
    <t>Tooling Inactive &gt; than 1 year</t>
  </si>
  <si>
    <t>Mold / Cavity / Production Process</t>
  </si>
  <si>
    <t>Title</t>
  </si>
  <si>
    <t>Region</t>
  </si>
  <si>
    <t>Country</t>
  </si>
  <si>
    <t>REASON FOR SUBMISSION (Check at least one)</t>
  </si>
  <si>
    <t>These results meet all design record requirements:</t>
  </si>
  <si>
    <t>Is each Customer Tool properly tagged and numbered?</t>
  </si>
  <si>
    <t>E-mail</t>
  </si>
  <si>
    <t>PPAP Warrant Disposition:</t>
  </si>
  <si>
    <t>Part Submission Warrant</t>
  </si>
  <si>
    <t>Dated</t>
  </si>
  <si>
    <t>Purchase Order No.</t>
  </si>
  <si>
    <t>Customer Name/Division</t>
  </si>
  <si>
    <t>Buyer/Buyer Code</t>
  </si>
  <si>
    <t>Initial submission</t>
  </si>
  <si>
    <t>Change to Optional Construction or Material</t>
  </si>
  <si>
    <t>Engineering Change(s)</t>
  </si>
  <si>
    <t>Sub-Supplier or Material Source Change</t>
  </si>
  <si>
    <t>Tooling: Transfer, Replacement, Refurbishment, or additional</t>
  </si>
  <si>
    <t>Change in Part Processing</t>
  </si>
  <si>
    <t>Correction of Discrepancy</t>
  </si>
  <si>
    <t>Parts produced at Additional Location</t>
  </si>
  <si>
    <t>Other - please specify</t>
  </si>
  <si>
    <t>SUBMISSION RESULTS</t>
  </si>
  <si>
    <t>(If "NO" - Explanation Required)</t>
  </si>
  <si>
    <t>DECLARATION</t>
  </si>
  <si>
    <t>EXPLANATION/COMMENTS:</t>
  </si>
  <si>
    <t>Print Name</t>
  </si>
  <si>
    <t>Phone No.</t>
  </si>
  <si>
    <t>Customer Signature</t>
  </si>
  <si>
    <t>Fax No.</t>
  </si>
  <si>
    <t>Part Name</t>
  </si>
  <si>
    <t>Engineering Change Level</t>
  </si>
  <si>
    <t>Street Address</t>
  </si>
  <si>
    <t>City</t>
  </si>
  <si>
    <t>Application</t>
  </si>
  <si>
    <t>Organization Name &amp; Supplier/Vendor Code</t>
  </si>
  <si>
    <t>Postal Code</t>
  </si>
  <si>
    <t>ITT Part Number</t>
  </si>
  <si>
    <t>Supplier Part Number</t>
  </si>
  <si>
    <t>Drawing Number</t>
  </si>
  <si>
    <t>PART NUMBER:</t>
  </si>
  <si>
    <t>DATE:</t>
  </si>
  <si>
    <t>Safety and/or .Government Regulation</t>
  </si>
  <si>
    <t>PROCESS FLOW DIAGRAM</t>
  </si>
  <si>
    <t>PART DESCRIPTION:</t>
  </si>
  <si>
    <t>PREPARED BY:</t>
  </si>
  <si>
    <t>STEP</t>
  </si>
  <si>
    <t>MOVE</t>
  </si>
  <si>
    <t>STORE</t>
  </si>
  <si>
    <t>INSPECT</t>
  </si>
  <si>
    <t>OPERATION DESCRIPTION</t>
  </si>
  <si>
    <t>ITEM #</t>
  </si>
  <si>
    <t>PRODUCT AND PROCESS CHARACTERISTICS</t>
  </si>
  <si>
    <t>CONTROL METHODS</t>
  </si>
  <si>
    <t>FAILURE MODE AND EFFECTS ANALYSIS</t>
  </si>
  <si>
    <t xml:space="preserve">Rev.  </t>
  </si>
  <si>
    <t>FMEA Number:</t>
  </si>
  <si>
    <t>Part Number:</t>
  </si>
  <si>
    <t>Process Responsibility:</t>
  </si>
  <si>
    <t>[SUPPLIER NAME]</t>
  </si>
  <si>
    <t>Prepared by:</t>
  </si>
  <si>
    <t>Model / Product Family</t>
  </si>
  <si>
    <t>Date (Orig.)</t>
  </si>
  <si>
    <t>Team:</t>
  </si>
  <si>
    <t>Date (Rev.)</t>
  </si>
  <si>
    <t>Potential</t>
  </si>
  <si>
    <t>O</t>
  </si>
  <si>
    <t>D</t>
  </si>
  <si>
    <t>Process</t>
  </si>
  <si>
    <t xml:space="preserve">              Potential </t>
  </si>
  <si>
    <t>S</t>
  </si>
  <si>
    <t>Cause(s)/</t>
  </si>
  <si>
    <t>c</t>
  </si>
  <si>
    <t>Current</t>
  </si>
  <si>
    <t>e</t>
  </si>
  <si>
    <t>R.</t>
  </si>
  <si>
    <t>Recommended</t>
  </si>
  <si>
    <t>Responsibility</t>
  </si>
  <si>
    <t>Action Results</t>
  </si>
  <si>
    <t>Function/</t>
  </si>
  <si>
    <t xml:space="preserve">Failure </t>
  </si>
  <si>
    <t xml:space="preserve">             Effect(s) of</t>
  </si>
  <si>
    <t>Mechanism(s)</t>
  </si>
  <si>
    <t>t</t>
  </si>
  <si>
    <t>P.</t>
  </si>
  <si>
    <t xml:space="preserve"> Actions</t>
  </si>
  <si>
    <t>&amp; Target</t>
  </si>
  <si>
    <t>Actions</t>
  </si>
  <si>
    <t>Require-</t>
  </si>
  <si>
    <t>Mode</t>
  </si>
  <si>
    <t xml:space="preserve">               Failure</t>
  </si>
  <si>
    <t>v</t>
  </si>
  <si>
    <t>of Failure</t>
  </si>
  <si>
    <t>u</t>
  </si>
  <si>
    <t>Controls</t>
  </si>
  <si>
    <t>N.</t>
  </si>
  <si>
    <t>Taken</t>
  </si>
  <si>
    <t>ments</t>
  </si>
  <si>
    <t>r</t>
  </si>
  <si>
    <t xml:space="preserve">      POTENTIAL</t>
  </si>
  <si>
    <t>(PROCESS FMEA)</t>
  </si>
  <si>
    <t>CONTROL PLAN</t>
  </si>
  <si>
    <t>Control Plan Number</t>
  </si>
  <si>
    <t>Key Contact/Phone</t>
  </si>
  <si>
    <t>Part Number/Latest Change Level</t>
  </si>
  <si>
    <t>Core Team</t>
  </si>
  <si>
    <t>Customer Engineering Approval/Date (If Req'd.)</t>
  </si>
  <si>
    <t>Part Name/Description</t>
  </si>
  <si>
    <t>Supplier/Plant Approval/Date</t>
  </si>
  <si>
    <t>Customer Quality Approval/Date (If Req'd.)</t>
  </si>
  <si>
    <t>Supplier/Plant</t>
  </si>
  <si>
    <t>Supplier Code</t>
  </si>
  <si>
    <t>Other Approval/Date (If Req'd.)</t>
  </si>
  <si>
    <t>MACHINE,</t>
  </si>
  <si>
    <t>CHARACTERISTICS</t>
  </si>
  <si>
    <t>METHODS</t>
  </si>
  <si>
    <t>PART/</t>
  </si>
  <si>
    <t>PROCESS NAME/</t>
  </si>
  <si>
    <t>DEVICE,</t>
  </si>
  <si>
    <t>SPECIAL</t>
  </si>
  <si>
    <t>PROCESS</t>
  </si>
  <si>
    <t>OPERATION</t>
  </si>
  <si>
    <t>JIG,TOOLS,</t>
  </si>
  <si>
    <t>CHAR.</t>
  </si>
  <si>
    <t>PRODUCT/PROCESS</t>
  </si>
  <si>
    <t>EVALUATION/</t>
  </si>
  <si>
    <t>SAMPLE</t>
  </si>
  <si>
    <t>REACTION</t>
  </si>
  <si>
    <t>NUMBER</t>
  </si>
  <si>
    <t>DESCRIPTION</t>
  </si>
  <si>
    <t>FOR MFG.</t>
  </si>
  <si>
    <t>NO.</t>
  </si>
  <si>
    <t>PRODUCT</t>
  </si>
  <si>
    <t>CLASS</t>
  </si>
  <si>
    <t>SPECIFICATION/</t>
  </si>
  <si>
    <t>MEASUREMENT</t>
  </si>
  <si>
    <t>SIZE</t>
  </si>
  <si>
    <t>FREQ.</t>
  </si>
  <si>
    <t>CONTROL</t>
  </si>
  <si>
    <t>PLAN</t>
  </si>
  <si>
    <t>TOLERANCE</t>
  </si>
  <si>
    <t>TECHNIQUE</t>
  </si>
  <si>
    <t>METHOD</t>
  </si>
  <si>
    <t>FMEA LISTS</t>
  </si>
  <si>
    <t>SEVERITY SCALE</t>
  </si>
  <si>
    <t>10  Hazardous - w/o warning</t>
  </si>
  <si>
    <t xml:space="preserve"> 9  Hazardous - w/ warning</t>
  </si>
  <si>
    <t xml:space="preserve"> 8  Very High</t>
  </si>
  <si>
    <t xml:space="preserve"> 7  High</t>
  </si>
  <si>
    <t xml:space="preserve"> 6  Moderate</t>
  </si>
  <si>
    <t xml:space="preserve"> 5  Low</t>
  </si>
  <si>
    <t xml:space="preserve"> 4  Very Low</t>
  </si>
  <si>
    <t xml:space="preserve"> 3  Minor</t>
  </si>
  <si>
    <t xml:space="preserve"> 2  Very Minor</t>
  </si>
  <si>
    <t xml:space="preserve"> 1  None</t>
  </si>
  <si>
    <t>OCCURENCE SCALE</t>
  </si>
  <si>
    <t>10  &gt;1 in 2</t>
  </si>
  <si>
    <t xml:space="preserve"> 9    1 in 3</t>
  </si>
  <si>
    <t xml:space="preserve"> 8    1 in 8</t>
  </si>
  <si>
    <t xml:space="preserve"> 7    1 in 20</t>
  </si>
  <si>
    <t xml:space="preserve"> 6    1 in 80</t>
  </si>
  <si>
    <t xml:space="preserve"> 5    1 in 400</t>
  </si>
  <si>
    <t xml:space="preserve"> 4    1 in 2,000</t>
  </si>
  <si>
    <t xml:space="preserve"> 3    1 in 15,000</t>
  </si>
  <si>
    <t xml:space="preserve"> 2    1 in 150,000</t>
  </si>
  <si>
    <t xml:space="preserve"> 1    1 in 1,500,000</t>
  </si>
  <si>
    <t>DETECTION SCALE</t>
  </si>
  <si>
    <t>10  Absolute Uncertainty</t>
  </si>
  <si>
    <t xml:space="preserve"> 9  Very Remote</t>
  </si>
  <si>
    <t xml:space="preserve"> 8  Remote</t>
  </si>
  <si>
    <t xml:space="preserve"> 7  Very Low</t>
  </si>
  <si>
    <t xml:space="preserve"> 6  Low</t>
  </si>
  <si>
    <t xml:space="preserve"> 5  Moderate</t>
  </si>
  <si>
    <t xml:space="preserve"> 4  Moderately High</t>
  </si>
  <si>
    <t xml:space="preserve"> 3  High</t>
  </si>
  <si>
    <t xml:space="preserve"> 2  Very High</t>
  </si>
  <si>
    <t xml:space="preserve"> 1  Almost Certain</t>
  </si>
  <si>
    <t>SUPPLIER MANUFACTURING INFORMATION</t>
  </si>
  <si>
    <t>ITT SUBMITTAL INFORMATION</t>
  </si>
  <si>
    <t>FOR ITT USE ONLY (IF APPLICABLE)</t>
  </si>
  <si>
    <t>Supplier Authorized Signature</t>
  </si>
  <si>
    <t>Specification</t>
  </si>
  <si>
    <t>Upper tolerance</t>
  </si>
  <si>
    <t>Lower Tolerance</t>
  </si>
  <si>
    <t>Upper spec limit</t>
  </si>
  <si>
    <t>Lower spec limit</t>
  </si>
  <si>
    <t>Instrument used</t>
  </si>
  <si>
    <t>Item</t>
  </si>
  <si>
    <t>Max</t>
  </si>
  <si>
    <t>Min</t>
  </si>
  <si>
    <t>AVE</t>
  </si>
  <si>
    <t>STDEV</t>
  </si>
  <si>
    <t>Ca</t>
  </si>
  <si>
    <t>Cp</t>
  </si>
  <si>
    <t>Cpk</t>
  </si>
  <si>
    <t>dim1</t>
  </si>
  <si>
    <t>dim2</t>
  </si>
  <si>
    <t>dim3</t>
  </si>
  <si>
    <t>dim4</t>
  </si>
  <si>
    <t>Process Capability Calculation - Cpk</t>
  </si>
  <si>
    <t>Process Flow Diagram</t>
  </si>
  <si>
    <t>PFEMA</t>
  </si>
  <si>
    <t>CPK data on Key Characteristics Specified by ITT</t>
  </si>
  <si>
    <t>Measurement Unit Analysis</t>
  </si>
  <si>
    <t>GAUGE REPEATABILITY AND REPRODUCIBILITY DATA SHEET</t>
  </si>
  <si>
    <t>VARIABLE DATA RESULTS</t>
  </si>
  <si>
    <t>Part Number</t>
  </si>
  <si>
    <t>Gauge Name</t>
  </si>
  <si>
    <t>Inspector A</t>
  </si>
  <si>
    <t>Gauge Number</t>
  </si>
  <si>
    <t>Inspector B</t>
  </si>
  <si>
    <t>Characteristic</t>
  </si>
  <si>
    <t>Gauge Type</t>
  </si>
  <si>
    <t>Inspector C</t>
  </si>
  <si>
    <t>Lower =</t>
  </si>
  <si>
    <t>Upper =</t>
  </si>
  <si>
    <t>Characteristic Classification</t>
  </si>
  <si>
    <t>Trials</t>
  </si>
  <si>
    <t>Parts</t>
  </si>
  <si>
    <t>Inspectors</t>
  </si>
  <si>
    <t>Date Performed</t>
  </si>
  <si>
    <t>INSPECTOR/</t>
  </si>
  <si>
    <t>PART</t>
  </si>
  <si>
    <t>AVERAGE</t>
  </si>
  <si>
    <t>% Tolerance (Tol)</t>
  </si>
  <si>
    <t>TRIAL #</t>
  </si>
  <si>
    <t xml:space="preserve">  Repeatability - Equipment Variation (EV)</t>
  </si>
  <si>
    <t>1.  A</t>
  </si>
  <si>
    <t>EV</t>
  </si>
  <si>
    <t>=</t>
  </si>
  <si>
    <r>
      <t xml:space="preserve">      x  K</t>
    </r>
    <r>
      <rPr>
        <vertAlign val="subscript"/>
        <sz val="10"/>
        <rFont val="Times New Roman"/>
        <family val="1"/>
      </rPr>
      <t>1</t>
    </r>
  </si>
  <si>
    <t>K1</t>
  </si>
  <si>
    <t>% EV</t>
  </si>
  <si>
    <t>100 (EV/Tol)</t>
  </si>
  <si>
    <r>
      <t>x</t>
    </r>
    <r>
      <rPr>
        <vertAlign val="subscript"/>
        <sz val="10"/>
        <rFont val="Times New Roman"/>
        <family val="1"/>
      </rPr>
      <t>a</t>
    </r>
    <r>
      <rPr>
        <sz val="10"/>
        <rFont val="Times New Roman"/>
        <family val="1"/>
      </rPr>
      <t>=</t>
    </r>
  </si>
  <si>
    <t xml:space="preserve">  Reproducibility - Inspector Variation (AV)</t>
  </si>
  <si>
    <t>R</t>
  </si>
  <si>
    <r>
      <t>r</t>
    </r>
    <r>
      <rPr>
        <vertAlign val="subscript"/>
        <sz val="10"/>
        <rFont val="Times New Roman"/>
        <family val="1"/>
      </rPr>
      <t>a</t>
    </r>
    <r>
      <rPr>
        <sz val="10"/>
        <rFont val="Times New Roman"/>
        <family val="1"/>
      </rPr>
      <t>=</t>
    </r>
  </si>
  <si>
    <t>AV</t>
  </si>
  <si>
    <r>
      <t>{(</t>
    </r>
    <r>
      <rPr>
        <sz val="12"/>
        <rFont val="Times New Roman"/>
        <family val="1"/>
      </rPr>
      <t>x</t>
    </r>
    <r>
      <rPr>
        <vertAlign val="subscript"/>
        <sz val="10"/>
        <rFont val="Times New Roman"/>
        <family val="1"/>
      </rPr>
      <t>DIFF</t>
    </r>
    <r>
      <rPr>
        <sz val="10"/>
        <rFont val="Times New Roman"/>
        <family val="1"/>
      </rPr>
      <t xml:space="preserve"> x K</t>
    </r>
    <r>
      <rPr>
        <vertAlign val="subscript"/>
        <sz val="10"/>
        <rFont val="Times New Roman"/>
        <family val="1"/>
      </rPr>
      <t>2</t>
    </r>
    <r>
      <rPr>
        <sz val="10"/>
        <rFont val="Times New Roman"/>
        <family val="1"/>
      </rPr>
      <t>)</t>
    </r>
    <r>
      <rPr>
        <vertAlign val="superscript"/>
        <sz val="10"/>
        <rFont val="Times New Roman"/>
        <family val="1"/>
      </rPr>
      <t>2</t>
    </r>
    <r>
      <rPr>
        <sz val="10"/>
        <rFont val="Times New Roman"/>
        <family val="1"/>
      </rPr>
      <t xml:space="preserve"> - (EV</t>
    </r>
    <r>
      <rPr>
        <vertAlign val="superscript"/>
        <sz val="10"/>
        <rFont val="Times New Roman"/>
        <family val="1"/>
      </rPr>
      <t>2</t>
    </r>
    <r>
      <rPr>
        <sz val="10"/>
        <rFont val="Times New Roman"/>
        <family val="1"/>
      </rPr>
      <t>/nr)}</t>
    </r>
    <r>
      <rPr>
        <vertAlign val="superscript"/>
        <sz val="10"/>
        <rFont val="Times New Roman"/>
        <family val="1"/>
      </rPr>
      <t>1/2</t>
    </r>
  </si>
  <si>
    <t>% AV</t>
  </si>
  <si>
    <t>100 (AV/Tol)</t>
  </si>
  <si>
    <t>6.  B</t>
  </si>
  <si>
    <r>
      <t>K</t>
    </r>
    <r>
      <rPr>
        <vertAlign val="subscript"/>
        <sz val="10"/>
        <rFont val="Times New Roman"/>
        <family val="1"/>
      </rPr>
      <t>2</t>
    </r>
  </si>
  <si>
    <t xml:space="preserve">   n = number of parts</t>
  </si>
  <si>
    <r>
      <t>x</t>
    </r>
    <r>
      <rPr>
        <vertAlign val="subscript"/>
        <sz val="10"/>
        <rFont val="Times New Roman"/>
        <family val="1"/>
      </rPr>
      <t>b</t>
    </r>
    <r>
      <rPr>
        <sz val="10"/>
        <rFont val="Times New Roman"/>
        <family val="1"/>
      </rPr>
      <t>=</t>
    </r>
  </si>
  <si>
    <t xml:space="preserve">  Repeatability &amp; Reproducibility (R &amp; R)</t>
  </si>
  <si>
    <t xml:space="preserve">   r = number of trials</t>
  </si>
  <si>
    <r>
      <t>r</t>
    </r>
    <r>
      <rPr>
        <vertAlign val="subscript"/>
        <sz val="10"/>
        <rFont val="Times New Roman"/>
        <family val="1"/>
      </rPr>
      <t>b</t>
    </r>
    <r>
      <rPr>
        <sz val="10"/>
        <rFont val="Times New Roman"/>
        <family val="1"/>
      </rPr>
      <t>=</t>
    </r>
  </si>
  <si>
    <t>R &amp; R</t>
  </si>
  <si>
    <r>
      <t>{(EV</t>
    </r>
    <r>
      <rPr>
        <vertAlign val="superscript"/>
        <sz val="10"/>
        <rFont val="Times New Roman"/>
        <family val="1"/>
      </rPr>
      <t>2</t>
    </r>
    <r>
      <rPr>
        <sz val="10"/>
        <rFont val="Times New Roman"/>
        <family val="1"/>
      </rPr>
      <t xml:space="preserve"> + AV</t>
    </r>
    <r>
      <rPr>
        <vertAlign val="superscript"/>
        <sz val="10"/>
        <rFont val="Times New Roman"/>
        <family val="1"/>
      </rPr>
      <t>2</t>
    </r>
    <r>
      <rPr>
        <sz val="10"/>
        <rFont val="Times New Roman"/>
        <family val="1"/>
      </rPr>
      <t>)}</t>
    </r>
    <r>
      <rPr>
        <vertAlign val="superscript"/>
        <sz val="10"/>
        <rFont val="Times New Roman"/>
        <family val="1"/>
      </rPr>
      <t>1/2</t>
    </r>
  </si>
  <si>
    <r>
      <t>K</t>
    </r>
    <r>
      <rPr>
        <b/>
        <vertAlign val="subscript"/>
        <sz val="10"/>
        <rFont val="Times New Roman"/>
        <family val="1"/>
      </rPr>
      <t>3</t>
    </r>
  </si>
  <si>
    <t>11.  C</t>
  </si>
  <si>
    <t>% R&amp;R</t>
  </si>
  <si>
    <t>100 (R&amp;R/Tol)</t>
  </si>
  <si>
    <t xml:space="preserve">  Part Variation (PV)</t>
  </si>
  <si>
    <r>
      <t>x</t>
    </r>
    <r>
      <rPr>
        <vertAlign val="subscript"/>
        <sz val="10"/>
        <rFont val="Times New Roman"/>
        <family val="1"/>
      </rPr>
      <t>c</t>
    </r>
    <r>
      <rPr>
        <sz val="10"/>
        <rFont val="Times New Roman"/>
        <family val="1"/>
      </rPr>
      <t>=</t>
    </r>
  </si>
  <si>
    <t>PV</t>
  </si>
  <si>
    <r>
      <t>R</t>
    </r>
    <r>
      <rPr>
        <vertAlign val="subscript"/>
        <sz val="10"/>
        <rFont val="Times New Roman"/>
        <family val="1"/>
      </rPr>
      <t>P</t>
    </r>
    <r>
      <rPr>
        <sz val="10"/>
        <rFont val="Times New Roman"/>
        <family val="1"/>
      </rPr>
      <t xml:space="preserve"> x K</t>
    </r>
    <r>
      <rPr>
        <vertAlign val="subscript"/>
        <sz val="10"/>
        <rFont val="Times New Roman"/>
        <family val="1"/>
      </rPr>
      <t>3</t>
    </r>
  </si>
  <si>
    <r>
      <t>r</t>
    </r>
    <r>
      <rPr>
        <vertAlign val="subscript"/>
        <sz val="10"/>
        <rFont val="Times New Roman"/>
        <family val="1"/>
      </rPr>
      <t>c</t>
    </r>
    <r>
      <rPr>
        <sz val="10"/>
        <rFont val="Times New Roman"/>
        <family val="1"/>
      </rPr>
      <t>=</t>
    </r>
  </si>
  <si>
    <t xml:space="preserve">16. PART </t>
  </si>
  <si>
    <t xml:space="preserve">   =</t>
  </si>
  <si>
    <t>% PV</t>
  </si>
  <si>
    <t>100 (PV/Tol)</t>
  </si>
  <si>
    <t xml:space="preserve">     AVE </t>
  </si>
  <si>
    <t>(X  )</t>
  </si>
  <si>
    <r>
      <t>R</t>
    </r>
    <r>
      <rPr>
        <vertAlign val="subscript"/>
        <sz val="10"/>
        <rFont val="Times New Roman"/>
        <family val="1"/>
      </rPr>
      <t>p</t>
    </r>
    <r>
      <rPr>
        <sz val="10"/>
        <rFont val="Times New Roman"/>
        <family val="1"/>
      </rPr>
      <t>=</t>
    </r>
  </si>
  <si>
    <t>Tolerance</t>
  </si>
  <si>
    <r>
      <t>(r</t>
    </r>
    <r>
      <rPr>
        <vertAlign val="subscript"/>
        <sz val="10"/>
        <rFont val="Times New Roman"/>
        <family val="1"/>
      </rPr>
      <t>a</t>
    </r>
    <r>
      <rPr>
        <sz val="10"/>
        <rFont val="Times New Roman"/>
        <family val="1"/>
      </rPr>
      <t xml:space="preserve"> + r</t>
    </r>
    <r>
      <rPr>
        <vertAlign val="subscript"/>
        <sz val="10"/>
        <rFont val="Times New Roman"/>
        <family val="1"/>
      </rPr>
      <t>b</t>
    </r>
    <r>
      <rPr>
        <sz val="10"/>
        <rFont val="Times New Roman"/>
        <family val="1"/>
      </rPr>
      <t xml:space="preserve"> + r</t>
    </r>
    <r>
      <rPr>
        <vertAlign val="subscript"/>
        <sz val="10"/>
        <rFont val="Times New Roman"/>
        <family val="1"/>
      </rPr>
      <t>c</t>
    </r>
    <r>
      <rPr>
        <sz val="10"/>
        <rFont val="Times New Roman"/>
        <family val="1"/>
      </rPr>
      <t>) / (# of Inspectors) =</t>
    </r>
  </si>
  <si>
    <t xml:space="preserve">      =</t>
  </si>
  <si>
    <t>Tol</t>
  </si>
  <si>
    <t>Upper - Lower</t>
  </si>
  <si>
    <r>
      <t xml:space="preserve">(Max </t>
    </r>
    <r>
      <rPr>
        <sz val="12"/>
        <rFont val="Times New Roman"/>
        <family val="1"/>
      </rPr>
      <t>X</t>
    </r>
    <r>
      <rPr>
        <sz val="10"/>
        <rFont val="Times New Roman"/>
        <family val="1"/>
      </rPr>
      <t xml:space="preserve"> - Min </t>
    </r>
    <r>
      <rPr>
        <sz val="12"/>
        <rFont val="Times New Roman"/>
        <family val="1"/>
      </rPr>
      <t>X</t>
    </r>
    <r>
      <rPr>
        <sz val="10"/>
        <rFont val="Times New Roman"/>
        <family val="1"/>
      </rPr>
      <t>) =</t>
    </r>
  </si>
  <si>
    <r>
      <t>x</t>
    </r>
    <r>
      <rPr>
        <vertAlign val="subscript"/>
        <sz val="10"/>
        <rFont val="Times New Roman"/>
        <family val="1"/>
      </rPr>
      <t>DIFF</t>
    </r>
    <r>
      <rPr>
        <sz val="10"/>
        <rFont val="Times New Roman"/>
        <family val="1"/>
      </rPr>
      <t>=</t>
    </r>
  </si>
  <si>
    <r>
      <t xml:space="preserve">    x D</t>
    </r>
    <r>
      <rPr>
        <vertAlign val="subscript"/>
        <sz val="10"/>
        <rFont val="Times New Roman"/>
        <family val="1"/>
      </rPr>
      <t>4</t>
    </r>
    <r>
      <rPr>
        <sz val="10"/>
        <rFont val="Times New Roman"/>
        <family val="1"/>
      </rPr>
      <t>* =</t>
    </r>
  </si>
  <si>
    <r>
      <t>UCL</t>
    </r>
    <r>
      <rPr>
        <vertAlign val="subscript"/>
        <sz val="10"/>
        <rFont val="Times New Roman"/>
        <family val="1"/>
      </rPr>
      <t>R</t>
    </r>
    <r>
      <rPr>
        <sz val="10"/>
        <rFont val="Times New Roman"/>
        <family val="1"/>
      </rPr>
      <t>=</t>
    </r>
  </si>
  <si>
    <r>
      <t xml:space="preserve">    x D</t>
    </r>
    <r>
      <rPr>
        <vertAlign val="subscript"/>
        <sz val="10"/>
        <rFont val="Times New Roman"/>
        <family val="1"/>
      </rPr>
      <t>3</t>
    </r>
    <r>
      <rPr>
        <sz val="10"/>
        <rFont val="Times New Roman"/>
        <family val="1"/>
      </rPr>
      <t>* =</t>
    </r>
  </si>
  <si>
    <r>
      <t>LCL</t>
    </r>
    <r>
      <rPr>
        <vertAlign val="subscript"/>
        <sz val="10"/>
        <rFont val="Times New Roman"/>
        <family val="1"/>
      </rPr>
      <t>R</t>
    </r>
    <r>
      <rPr>
        <sz val="10"/>
        <rFont val="Times New Roman"/>
        <family val="1"/>
      </rPr>
      <t>=</t>
    </r>
  </si>
  <si>
    <t>All calculations are based upon predicting 5.15 sigma (99.0% of the area under the normal distribution curve).</t>
  </si>
  <si>
    <r>
      <t>* D</t>
    </r>
    <r>
      <rPr>
        <vertAlign val="subscript"/>
        <sz val="8"/>
        <rFont val="Times New Roman"/>
        <family val="1"/>
      </rPr>
      <t>4</t>
    </r>
    <r>
      <rPr>
        <sz val="8"/>
        <rFont val="Times New Roman"/>
        <family val="1"/>
      </rPr>
      <t xml:space="preserve"> =3.27 for 2 trials and 2.58 for 3 trials;  D</t>
    </r>
    <r>
      <rPr>
        <vertAlign val="subscript"/>
        <sz val="8"/>
        <rFont val="Times New Roman"/>
        <family val="1"/>
      </rPr>
      <t>3</t>
    </r>
    <r>
      <rPr>
        <sz val="8"/>
        <rFont val="Times New Roman"/>
        <family val="1"/>
      </rPr>
      <t xml:space="preserve"> = 0 for up to 7 trials.  UCL</t>
    </r>
    <r>
      <rPr>
        <vertAlign val="subscript"/>
        <sz val="8"/>
        <rFont val="Times New Roman"/>
        <family val="1"/>
      </rPr>
      <t>R</t>
    </r>
    <r>
      <rPr>
        <sz val="8"/>
        <rFont val="Times New Roman"/>
        <family val="1"/>
      </rPr>
      <t xml:space="preserve"> represents the limit of individual R's.  Circle those that are</t>
    </r>
  </si>
  <si>
    <t>K1 is 5.15/d2, where d2 is dependent on the number of trials (m) and the number if parts times the number of Inspectors (g) which is</t>
  </si>
  <si>
    <t>beyond this limit.  Identify the cause and correct.  Repeat these readings using the same Inspector and unit as originally used or dis-</t>
  </si>
  <si>
    <t>assumed to be greater than 15.</t>
  </si>
  <si>
    <t>card values and re-average and recompute R and the limiting value from the remaining observations.</t>
  </si>
  <si>
    <t>AV - If a negative value is calculated under the square root sign, the Inspector variation (AV) defaults to zero (0).</t>
  </si>
  <si>
    <t>K2 is 5.15/d2, where d2 is dependent on the number of Inspectors (m) and (g) is 1, since there is only one range calculation.</t>
  </si>
  <si>
    <t>Notes:</t>
  </si>
  <si>
    <r>
      <t>K</t>
    </r>
    <r>
      <rPr>
        <vertAlign val="subscript"/>
        <sz val="8"/>
        <rFont val="Times New Roman"/>
        <family val="1"/>
      </rPr>
      <t>2</t>
    </r>
    <r>
      <rPr>
        <sz val="8"/>
        <rFont val="Times New Roman"/>
        <family val="1"/>
      </rPr>
      <t xml:space="preserve"> is 5.15/d</t>
    </r>
    <r>
      <rPr>
        <vertAlign val="subscript"/>
        <sz val="8"/>
        <rFont val="Times New Roman"/>
        <family val="1"/>
      </rPr>
      <t>2</t>
    </r>
    <r>
      <rPr>
        <sz val="8"/>
        <rFont val="Times New Roman"/>
        <family val="1"/>
      </rPr>
      <t>, where d</t>
    </r>
    <r>
      <rPr>
        <vertAlign val="subscript"/>
        <sz val="8"/>
        <rFont val="Times New Roman"/>
        <family val="1"/>
      </rPr>
      <t>2</t>
    </r>
    <r>
      <rPr>
        <sz val="8"/>
        <rFont val="Times New Roman"/>
        <family val="1"/>
      </rPr>
      <t xml:space="preserve"> is dependent on the number of parts (m) and (g) is 1, since there is only one range calculation.</t>
    </r>
  </si>
  <si>
    <r>
      <t>d</t>
    </r>
    <r>
      <rPr>
        <vertAlign val="subscript"/>
        <sz val="8"/>
        <rFont val="Times New Roman"/>
        <family val="1"/>
      </rPr>
      <t>2</t>
    </r>
    <r>
      <rPr>
        <sz val="8"/>
        <rFont val="Times New Roman"/>
        <family val="1"/>
      </rPr>
      <t xml:space="preserve"> is obtained from Table D</t>
    </r>
    <r>
      <rPr>
        <vertAlign val="subscript"/>
        <sz val="8"/>
        <rFont val="Times New Roman"/>
        <family val="1"/>
      </rPr>
      <t>3</t>
    </r>
    <r>
      <rPr>
        <sz val="8"/>
        <rFont val="Times New Roman"/>
        <family val="1"/>
      </rPr>
      <t>, "Quality Control and Industrial Statistics", A.J. Duncan.</t>
    </r>
  </si>
  <si>
    <t>Control Plan</t>
  </si>
  <si>
    <t>I affirm that the samples represented by this warrant are representative of our parts, which were made by a process that meets all Production Part Approval Process Requirements.  I further affirm that these samples were produced at the production rate of ____/____ hours.  I also certify that documented evidence of such compliance is on file and available for your review.  I have noted any deviation from this declaration below.</t>
  </si>
  <si>
    <t>Gage R &amp; R (as required)</t>
  </si>
  <si>
    <t>REQUIRED SUBMISSION DOCUMENTATION (Check to ensure all required docs are submitted)</t>
  </si>
  <si>
    <t>Drawing  #</t>
  </si>
  <si>
    <t>REV LEVEL:</t>
  </si>
  <si>
    <t>OWNERSHIP*</t>
  </si>
  <si>
    <t>Detection Evaluation Criteria</t>
  </si>
  <si>
    <t>Rank</t>
  </si>
  <si>
    <t>Effect</t>
  </si>
  <si>
    <t>Criteria: Likelihood of detection prior to shipping</t>
  </si>
  <si>
    <t>Abolute Uncertainty</t>
  </si>
  <si>
    <t>No known control(s) available to detect failure mode.</t>
  </si>
  <si>
    <t>Very Remote</t>
  </si>
  <si>
    <t>Very remote likelihood current control(s) will detect failure mode.</t>
  </si>
  <si>
    <t>Remote</t>
  </si>
  <si>
    <t>Remote likelihood current control(s) will detect failure mode.</t>
  </si>
  <si>
    <t>Very Low</t>
  </si>
  <si>
    <t>Very low likelihood current control(s) will detect failure mode.</t>
  </si>
  <si>
    <t>Low</t>
  </si>
  <si>
    <t>Low likelihood current control(s) will detect failure mode.</t>
  </si>
  <si>
    <t>Moderate</t>
  </si>
  <si>
    <t>Moderate likelihood current control(s) will detect failure mode.</t>
  </si>
  <si>
    <t>Moderately High</t>
  </si>
  <si>
    <t>Moderately high likelihood current control(s) will detect failure mode.</t>
  </si>
  <si>
    <t>High</t>
  </si>
  <si>
    <t>High likelihood current control(s) will detect failure mode.</t>
  </si>
  <si>
    <t>Very High</t>
  </si>
  <si>
    <t>Very high likelihood current control(s) will detect failure mode.</t>
  </si>
  <si>
    <t>Almost Certain</t>
  </si>
  <si>
    <t>Current control(s) almost certain to detect the failure mode.  Reliable detection controls are known with similar processes.</t>
  </si>
  <si>
    <t>Occurrence Evaluation Criteria</t>
  </si>
  <si>
    <t>Probability of Failure</t>
  </si>
  <si>
    <t>Failure Rates</t>
  </si>
  <si>
    <t>Extremely High</t>
  </si>
  <si>
    <t>Failure is inevitable</t>
  </si>
  <si>
    <t>&lt; 0.33</t>
  </si>
  <si>
    <t>Failure is almost inevitable</t>
  </si>
  <si>
    <t>1 in 3</t>
  </si>
  <si>
    <t>Generally associated with processes similar to previous processes that have often failed. Repeated failures.</t>
  </si>
  <si>
    <t>1 in 8</t>
  </si>
  <si>
    <t>1 in 20</t>
  </si>
  <si>
    <t xml:space="preserve">Generally associated with processes similar to previous processes that have experienced occasional failures But not in major proportions. </t>
  </si>
  <si>
    <t>1 in 80</t>
  </si>
  <si>
    <t>Generally associated with processes similar to previous processes that have experienced occasional failures But not in major proportions.</t>
  </si>
  <si>
    <t>1 in 400</t>
  </si>
  <si>
    <t xml:space="preserve">Low </t>
  </si>
  <si>
    <t>1 in 2,000</t>
  </si>
  <si>
    <t>Isolated failures associated with similar processes</t>
  </si>
  <si>
    <t>1 in 15,000</t>
  </si>
  <si>
    <t>Only isolated failures associated with almost identical processes</t>
  </si>
  <si>
    <t>1 in 150,000</t>
  </si>
  <si>
    <t>No failures ever associated with almost identical processes</t>
  </si>
  <si>
    <r>
      <t>&gt;</t>
    </r>
    <r>
      <rPr>
        <sz val="9"/>
        <rFont val="Arial"/>
        <family val="2"/>
      </rPr>
      <t xml:space="preserve"> 1 in  2</t>
    </r>
  </si>
  <si>
    <r>
      <t>&gt;</t>
    </r>
    <r>
      <rPr>
        <sz val="9"/>
        <rFont val="Arial"/>
        <family val="2"/>
      </rPr>
      <t xml:space="preserve"> 0.33</t>
    </r>
  </si>
  <si>
    <r>
      <t>&gt;</t>
    </r>
    <r>
      <rPr>
        <sz val="9"/>
        <rFont val="Arial"/>
        <family val="2"/>
      </rPr>
      <t xml:space="preserve"> 0.51</t>
    </r>
  </si>
  <si>
    <r>
      <t>&gt;</t>
    </r>
    <r>
      <rPr>
        <sz val="9"/>
        <rFont val="Arial"/>
        <family val="2"/>
      </rPr>
      <t xml:space="preserve"> 0.67</t>
    </r>
  </si>
  <si>
    <r>
      <t>&gt;</t>
    </r>
    <r>
      <rPr>
        <sz val="9"/>
        <rFont val="Arial"/>
        <family val="2"/>
      </rPr>
      <t xml:space="preserve"> 0.83</t>
    </r>
  </si>
  <si>
    <r>
      <t>&gt;</t>
    </r>
    <r>
      <rPr>
        <sz val="9"/>
        <rFont val="Arial"/>
        <family val="2"/>
      </rPr>
      <t xml:space="preserve"> 1.00</t>
    </r>
  </si>
  <si>
    <r>
      <t>&gt;</t>
    </r>
    <r>
      <rPr>
        <sz val="9"/>
        <rFont val="Arial"/>
        <family val="2"/>
      </rPr>
      <t xml:space="preserve"> 1.17</t>
    </r>
  </si>
  <si>
    <r>
      <t>&gt;</t>
    </r>
    <r>
      <rPr>
        <sz val="9"/>
        <rFont val="Arial"/>
        <family val="2"/>
      </rPr>
      <t xml:space="preserve"> 1.33</t>
    </r>
  </si>
  <si>
    <r>
      <t>&gt;</t>
    </r>
    <r>
      <rPr>
        <sz val="9"/>
        <rFont val="Arial"/>
        <family val="2"/>
      </rPr>
      <t xml:space="preserve"> 1.50</t>
    </r>
  </si>
  <si>
    <r>
      <t>&lt;</t>
    </r>
    <r>
      <rPr>
        <sz val="9"/>
        <rFont val="Arial"/>
        <family val="2"/>
      </rPr>
      <t xml:space="preserve"> 1 in 1,500,000</t>
    </r>
  </si>
  <si>
    <r>
      <t>&gt;</t>
    </r>
    <r>
      <rPr>
        <sz val="9"/>
        <rFont val="Arial"/>
        <family val="2"/>
      </rPr>
      <t xml:space="preserve"> 1.67</t>
    </r>
  </si>
  <si>
    <t>Severity Evaluation Criteria</t>
  </si>
  <si>
    <t>Criteria</t>
  </si>
  <si>
    <t>Hazardous-  Without warning</t>
  </si>
  <si>
    <t>May endanger machine or operator.  Failure will occur without warning. Very high severity ranking when a potential failure mode affects safe operation, use of end product, and/or involves non-compliance with government regulations/standards without warning.</t>
  </si>
  <si>
    <t>Hazardous-  With warning</t>
  </si>
  <si>
    <t>May endanger machine or assembly operator.  Failure will occur with warning.  Very high severity ranking when a potential failure mode affects safe operation, use of end product, and/or involves non-compliance with government regulations/standards with warning.</t>
  </si>
  <si>
    <t>Major disruption to the production line.  100% of the product may have to be scrapped. Customer very dissatisfied.</t>
  </si>
  <si>
    <t>Minor disruption to production line.  Product may have to be sorted and a portion (less than 100% greater than 50%) will be scrapped.  Product may be saleable, but at a greatly reduced performance level.  Possible life performance reduced.  Customer dissatisfied.</t>
  </si>
  <si>
    <t>Minor disruption to production line.  Product may have to be sorted and a portion (less than 100% greater than 50%) will be scrapped. Product may be saleable, but at a moderately reduced performance level.  Life performance reduced. Customer experiences discomfort.</t>
  </si>
  <si>
    <t>Minor disruption to production line.  100% of the product may have to be reworked. Product may be saleable, but at a slightly reduced performance level. Life performance affected.  Customer experiences some discomfort.</t>
  </si>
  <si>
    <t>Minor disruption to production line.  The product may have to be sorted and a portion (less than 100% greater than 50%) reworked. Product may be saleable, but at a very slightly reduced performance level. Fit, Form, &amp; Finish do not conform.  Most customers notice defect.</t>
  </si>
  <si>
    <t>Minor</t>
  </si>
  <si>
    <t>Minor disruption to production line.  A portion (less than 100% greater than 50%) of the product may have to be reworked.  Product saleable, but at a slightly reduced performance level may occur. Fit, Form, &amp; Finish do not conform.  Average customers notice defect.</t>
  </si>
  <si>
    <t>Very Minor</t>
  </si>
  <si>
    <t>Minor disruption to production line.  A portion (less than 100% greater than 50%) of the product may have to be reworked. Fit, Form, &amp; Finish does not conform.  Slight reduction in performance may occur.  Discriminating customers notice defect.</t>
  </si>
  <si>
    <t>None</t>
  </si>
  <si>
    <t>No effect</t>
  </si>
  <si>
    <t>Key: PL-Planning, PU-Purchasing, SH-Shipping, WH-Warehouse, QC-Quality Control, QA-Quality Assurance, PR-Production, TL-Test Lab, RC-Receiving, MS-Machine Shop, VN-Vendor</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</si>
</sst>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
    <numFmt numFmtId="165" formatCode="0.000_ "/>
    <numFmt numFmtId="166" formatCode="0.0000_ "/>
    <numFmt numFmtId="167" formatCode="0.000"/>
    <numFmt numFmtId="168" formatCode="0.0000"/>
    <numFmt numFmtId="169" formatCode="0.000000"/>
    <numFmt numFmtId="170" formatCode="0.0%"/>
    <numFmt numFmtId="171" formatCode="0."/>
    <numFmt numFmtId="172" formatCode="0.0"/>
    <numFmt numFmtId="173" formatCode="0.000%"/>
    <numFmt numFmtId="174" formatCode="0.0000%"/>
    <numFmt numFmtId="175" formatCode="0.00000%"/>
    <numFmt numFmtId="176" formatCode="0.000000%"/>
    <numFmt numFmtId="177" formatCode="0.00000_ "/>
    <numFmt numFmtId="178" formatCode="#,##0.000"/>
  </numFmts>
  <fonts count="74">
    <font>
      <sz val="10"/>
      <name val="Arial"/>
      <family val="0"/>
    </font>
    <font>
      <b/>
      <sz val="10"/>
      <name val="Arial"/>
      <family val="0"/>
    </font>
    <font>
      <i/>
      <sz val="10"/>
      <name val="Arial"/>
      <family val="0"/>
    </font>
    <font>
      <b/>
      <i/>
      <sz val="10"/>
      <name val="Arial"/>
      <family val="0"/>
    </font>
    <font>
      <sz val="8"/>
      <name val="Arial"/>
      <family val="2"/>
    </font>
    <font>
      <b/>
      <sz val="8"/>
      <name val="Arial"/>
      <family val="2"/>
    </font>
    <font>
      <b/>
      <sz val="18"/>
      <name val="Arial"/>
      <family val="2"/>
    </font>
    <font>
      <sz val="9"/>
      <name val="Arial"/>
      <family val="2"/>
    </font>
    <font>
      <sz val="8"/>
      <name val="Tahoma"/>
      <family val="2"/>
    </font>
    <font>
      <sz val="8"/>
      <name val="Times New Roman"/>
      <family val="1"/>
    </font>
    <font>
      <u val="single"/>
      <sz val="10"/>
      <color indexed="12"/>
      <name val="Arial"/>
      <family val="2"/>
    </font>
    <font>
      <u val="single"/>
      <sz val="10"/>
      <color indexed="36"/>
      <name val="Arial"/>
      <family val="2"/>
    </font>
    <font>
      <sz val="12"/>
      <name val="Comic Sans MS"/>
      <family val="4"/>
    </font>
    <font>
      <b/>
      <sz val="14"/>
      <name val="Arial"/>
      <family val="2"/>
    </font>
    <font>
      <b/>
      <sz val="8"/>
      <name val="Tahoma"/>
      <family val="2"/>
    </font>
    <font>
      <b/>
      <sz val="16"/>
      <name val="Arial"/>
      <family val="2"/>
    </font>
    <font>
      <sz val="10"/>
      <color indexed="12"/>
      <name val="Arial"/>
      <family val="2"/>
    </font>
    <font>
      <sz val="12"/>
      <name val="新細明體"/>
      <family val="1"/>
    </font>
    <font>
      <sz val="9"/>
      <name val="新細明體"/>
      <family val="1"/>
    </font>
    <font>
      <sz val="10"/>
      <name val="新細明體"/>
      <family val="1"/>
    </font>
    <font>
      <b/>
      <sz val="10"/>
      <color indexed="8"/>
      <name val="Arial"/>
      <family val="2"/>
    </font>
    <font>
      <sz val="10"/>
      <color indexed="63"/>
      <name val="Arial"/>
      <family val="2"/>
    </font>
    <font>
      <sz val="12"/>
      <color indexed="8"/>
      <name val="新細明體"/>
      <family val="0"/>
    </font>
    <font>
      <b/>
      <sz val="14"/>
      <name val="Times New Roman"/>
      <family val="1"/>
    </font>
    <font>
      <sz val="10"/>
      <name val="Times New Roman"/>
      <family val="1"/>
    </font>
    <font>
      <sz val="10"/>
      <color indexed="12"/>
      <name val="Times New Roman"/>
      <family val="1"/>
    </font>
    <font>
      <sz val="10"/>
      <color indexed="8"/>
      <name val="Times New Roman"/>
      <family val="1"/>
    </font>
    <font>
      <sz val="10"/>
      <color indexed="10"/>
      <name val="Times New Roman"/>
      <family val="1"/>
    </font>
    <font>
      <b/>
      <sz val="10"/>
      <name val="Times New Roman"/>
      <family val="1"/>
    </font>
    <font>
      <b/>
      <sz val="12"/>
      <name val="Times New Roman"/>
      <family val="1"/>
    </font>
    <font>
      <vertAlign val="subscript"/>
      <sz val="10"/>
      <name val="Times New Roman"/>
      <family val="1"/>
    </font>
    <font>
      <sz val="12"/>
      <name val="Times New Roman"/>
      <family val="1"/>
    </font>
    <font>
      <vertAlign val="superscript"/>
      <sz val="10"/>
      <name val="Times New Roman"/>
      <family val="1"/>
    </font>
    <font>
      <b/>
      <sz val="6"/>
      <name val="Times New Roman"/>
      <family val="1"/>
    </font>
    <font>
      <b/>
      <vertAlign val="subscript"/>
      <sz val="10"/>
      <name val="Times New Roman"/>
      <family val="1"/>
    </font>
    <font>
      <i/>
      <sz val="10"/>
      <name val="Times New Roman"/>
      <family val="1"/>
    </font>
    <font>
      <sz val="9"/>
      <name val="Times New Roman"/>
      <family val="1"/>
    </font>
    <font>
      <vertAlign val="subscript"/>
      <sz val="8"/>
      <name val="Times New Roman"/>
      <family val="1"/>
    </font>
    <font>
      <b/>
      <sz val="9"/>
      <name val="Arial"/>
      <family val="2"/>
    </font>
    <font>
      <u val="single"/>
      <sz val="9"/>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rgb="FFFFFF00"/>
        <bgColor indexed="64"/>
      </patternFill>
    </fill>
    <fill>
      <patternFill patternType="solid">
        <fgColor rgb="FFFFC000"/>
        <bgColor indexed="64"/>
      </patternFill>
    </fill>
    <fill>
      <patternFill patternType="solid">
        <fgColor indexed="22"/>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medium"/>
    </border>
    <border>
      <left>
        <color indexed="63"/>
      </left>
      <right style="medium"/>
      <top style="thin"/>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medium"/>
      <right style="thin"/>
      <top style="thin"/>
      <bottom style="thin"/>
    </border>
    <border>
      <left style="medium"/>
      <right style="thin"/>
      <top style="thin"/>
      <bottom style="medium"/>
    </border>
    <border>
      <left style="medium"/>
      <right style="thin"/>
      <top style="medium"/>
      <bottom style="thin"/>
    </border>
    <border>
      <left style="thin"/>
      <right>
        <color indexed="63"/>
      </right>
      <top style="medium"/>
      <bottom style="thin"/>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style="thin"/>
      <right>
        <color indexed="63"/>
      </right>
      <top>
        <color indexed="63"/>
      </top>
      <bottom style="medium"/>
    </border>
    <border>
      <left>
        <color indexed="63"/>
      </left>
      <right style="thin"/>
      <top>
        <color indexed="63"/>
      </top>
      <bottom style="medium"/>
    </border>
    <border>
      <left style="thin"/>
      <right style="thin"/>
      <top style="thin"/>
      <bottom style="medium"/>
    </border>
    <border>
      <left>
        <color indexed="63"/>
      </left>
      <right style="thin"/>
      <top style="medium"/>
      <bottom>
        <color indexed="63"/>
      </bottom>
    </border>
    <border>
      <left>
        <color indexed="63"/>
      </left>
      <right>
        <color indexed="63"/>
      </right>
      <top style="thin"/>
      <bottom style="mediu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11"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10"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0" fontId="17" fillId="0" borderId="0">
      <alignment/>
      <protection/>
    </xf>
    <xf numFmtId="0" fontId="17" fillId="0" borderId="0">
      <alignment/>
      <protection/>
    </xf>
  </cellStyleXfs>
  <cellXfs count="336">
    <xf numFmtId="0" fontId="0" fillId="0" borderId="0" xfId="0" applyAlignment="1">
      <alignment/>
    </xf>
    <xf numFmtId="0" fontId="0" fillId="0" borderId="10" xfId="0" applyBorder="1" applyAlignment="1">
      <alignment/>
    </xf>
    <xf numFmtId="0" fontId="0" fillId="0" borderId="0" xfId="0" applyBorder="1" applyAlignment="1">
      <alignment/>
    </xf>
    <xf numFmtId="0" fontId="4" fillId="0" borderId="0" xfId="0" applyFont="1" applyBorder="1" applyAlignment="1">
      <alignment/>
    </xf>
    <xf numFmtId="0" fontId="4" fillId="0" borderId="0" xfId="0" applyFont="1" applyBorder="1" applyAlignment="1">
      <alignment horizontal="right"/>
    </xf>
    <xf numFmtId="0" fontId="5" fillId="0" borderId="0" xfId="0" applyFont="1" applyBorder="1" applyAlignment="1">
      <alignment/>
    </xf>
    <xf numFmtId="0" fontId="5" fillId="0" borderId="0" xfId="0" applyFont="1" applyBorder="1" applyAlignment="1">
      <alignment/>
    </xf>
    <xf numFmtId="0" fontId="4" fillId="0" borderId="0" xfId="0" applyFont="1" applyBorder="1" applyAlignment="1">
      <alignment horizontal="center"/>
    </xf>
    <xf numFmtId="0" fontId="7" fillId="0" borderId="0" xfId="0" applyFont="1" applyBorder="1" applyAlignment="1">
      <alignment/>
    </xf>
    <xf numFmtId="0" fontId="0" fillId="0" borderId="0" xfId="0" applyBorder="1" applyAlignment="1" applyProtection="1">
      <alignment/>
      <protection locked="0"/>
    </xf>
    <xf numFmtId="0" fontId="4" fillId="0" borderId="0" xfId="0" applyFont="1" applyBorder="1" applyAlignment="1">
      <alignment wrapText="1"/>
    </xf>
    <xf numFmtId="0" fontId="4" fillId="0" borderId="0" xfId="0" applyFont="1" applyBorder="1" applyAlignment="1">
      <alignment/>
    </xf>
    <xf numFmtId="0" fontId="4" fillId="0" borderId="0" xfId="0" applyFont="1" applyBorder="1" applyAlignment="1">
      <alignment/>
    </xf>
    <xf numFmtId="0" fontId="0" fillId="0" borderId="0" xfId="0" applyAlignment="1">
      <alignment wrapText="1"/>
    </xf>
    <xf numFmtId="0" fontId="4" fillId="0" borderId="11" xfId="0" applyFont="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4" fillId="0" borderId="0" xfId="0" applyFont="1" applyBorder="1" applyAlignment="1">
      <alignment horizontal="righ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4" fillId="0" borderId="12" xfId="0" applyFont="1" applyBorder="1" applyAlignment="1">
      <alignment horizontal="center"/>
    </xf>
    <xf numFmtId="0" fontId="0" fillId="0" borderId="10" xfId="0" applyBorder="1" applyAlignment="1">
      <alignment horizontal="center"/>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10" xfId="0" applyBorder="1" applyAlignment="1" applyProtection="1">
      <alignment/>
      <protection locked="0"/>
    </xf>
    <xf numFmtId="0" fontId="0" fillId="0" borderId="24" xfId="0" applyBorder="1" applyAlignment="1">
      <alignment/>
    </xf>
    <xf numFmtId="0" fontId="0" fillId="0" borderId="25" xfId="0" applyBorder="1" applyAlignment="1" applyProtection="1">
      <alignment/>
      <protection locked="0"/>
    </xf>
    <xf numFmtId="0" fontId="0" fillId="0" borderId="25" xfId="0" applyBorder="1" applyAlignment="1">
      <alignment/>
    </xf>
    <xf numFmtId="0" fontId="4" fillId="0" borderId="25" xfId="0" applyFont="1" applyBorder="1" applyAlignment="1">
      <alignment/>
    </xf>
    <xf numFmtId="0" fontId="9" fillId="0" borderId="12" xfId="0" applyFont="1" applyBorder="1" applyAlignment="1">
      <alignment/>
    </xf>
    <xf numFmtId="0" fontId="6" fillId="0" borderId="22" xfId="0" applyFont="1" applyBorder="1" applyAlignment="1">
      <alignment vertical="top"/>
    </xf>
    <xf numFmtId="0" fontId="12" fillId="0" borderId="0" xfId="0" applyFont="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horizontal="center"/>
    </xf>
    <xf numFmtId="0" fontId="0" fillId="0" borderId="28" xfId="0" applyBorder="1" applyAlignment="1">
      <alignment/>
    </xf>
    <xf numFmtId="0" fontId="0" fillId="0" borderId="10" xfId="0" applyBorder="1" applyAlignment="1">
      <alignment horizontal="centerContinuous"/>
    </xf>
    <xf numFmtId="0" fontId="0" fillId="0" borderId="0" xfId="0" applyAlignment="1">
      <alignment horizontal="right"/>
    </xf>
    <xf numFmtId="0" fontId="0" fillId="0" borderId="10" xfId="0" applyBorder="1" applyAlignment="1" applyProtection="1">
      <alignment horizontal="centerContinuous"/>
      <protection locked="0"/>
    </xf>
    <xf numFmtId="0" fontId="0" fillId="0" borderId="28" xfId="0" applyBorder="1" applyAlignment="1">
      <alignment horizontal="center" wrapText="1"/>
    </xf>
    <xf numFmtId="0" fontId="0" fillId="0" borderId="28" xfId="0" applyBorder="1" applyAlignment="1">
      <alignment horizontal="center" textRotation="90"/>
    </xf>
    <xf numFmtId="0" fontId="0" fillId="0" borderId="0" xfId="0" applyAlignment="1">
      <alignment horizontal="center"/>
    </xf>
    <xf numFmtId="0" fontId="3" fillId="0" borderId="0" xfId="0" applyFont="1" applyAlignment="1">
      <alignment horizontal="center"/>
    </xf>
    <xf numFmtId="0" fontId="1" fillId="0" borderId="0" xfId="0" applyFont="1" applyAlignment="1">
      <alignment horizontal="center"/>
    </xf>
    <xf numFmtId="0" fontId="0" fillId="0" borderId="0" xfId="0" applyAlignment="1">
      <alignment/>
    </xf>
    <xf numFmtId="0" fontId="0" fillId="0" borderId="0" xfId="0" applyBorder="1" applyAlignment="1">
      <alignment horizontal="center"/>
    </xf>
    <xf numFmtId="0" fontId="4" fillId="0" borderId="29" xfId="0" applyFont="1" applyBorder="1" applyAlignment="1">
      <alignment horizontal="center"/>
    </xf>
    <xf numFmtId="0" fontId="4" fillId="0" borderId="30" xfId="0" applyFont="1" applyBorder="1" applyAlignment="1">
      <alignment horizontal="center"/>
    </xf>
    <xf numFmtId="0" fontId="4" fillId="0" borderId="30" xfId="0" applyFont="1" applyBorder="1" applyAlignment="1">
      <alignment/>
    </xf>
    <xf numFmtId="0" fontId="4" fillId="0" borderId="31" xfId="0" applyFont="1" applyBorder="1" applyAlignment="1">
      <alignment/>
    </xf>
    <xf numFmtId="0" fontId="4" fillId="0" borderId="32" xfId="0" applyFont="1" applyBorder="1" applyAlignment="1">
      <alignment/>
    </xf>
    <xf numFmtId="0" fontId="4" fillId="0" borderId="33" xfId="0" applyFont="1" applyBorder="1" applyAlignment="1">
      <alignment horizontal="center"/>
    </xf>
    <xf numFmtId="0" fontId="4" fillId="0" borderId="34" xfId="0" applyFont="1" applyBorder="1" applyAlignment="1">
      <alignment/>
    </xf>
    <xf numFmtId="0" fontId="4" fillId="0" borderId="35" xfId="0" applyFont="1" applyBorder="1" applyAlignment="1">
      <alignment horizontal="centerContinuous"/>
    </xf>
    <xf numFmtId="0" fontId="4" fillId="0" borderId="10" xfId="0" applyFont="1" applyBorder="1" applyAlignment="1">
      <alignment horizontal="centerContinuous"/>
    </xf>
    <xf numFmtId="0" fontId="4" fillId="0" borderId="27" xfId="0" applyFont="1" applyBorder="1" applyAlignment="1">
      <alignment horizontal="centerContinuous"/>
    </xf>
    <xf numFmtId="0" fontId="4" fillId="0" borderId="36" xfId="0" applyFont="1" applyBorder="1" applyAlignment="1">
      <alignment horizontal="center"/>
    </xf>
    <xf numFmtId="0" fontId="4" fillId="0" borderId="35" xfId="0" applyFont="1" applyBorder="1" applyAlignment="1">
      <alignment horizontal="center"/>
    </xf>
    <xf numFmtId="0" fontId="4" fillId="0" borderId="34" xfId="0" applyFont="1" applyBorder="1" applyAlignment="1" applyProtection="1">
      <alignment vertical="top" wrapText="1"/>
      <protection locked="0"/>
    </xf>
    <xf numFmtId="0" fontId="4" fillId="0" borderId="34" xfId="0" applyFont="1" applyBorder="1" applyAlignment="1" applyProtection="1">
      <alignment horizontal="center" vertical="top" wrapText="1"/>
      <protection locked="0"/>
    </xf>
    <xf numFmtId="0" fontId="4" fillId="0" borderId="33" xfId="0" applyFont="1" applyBorder="1" applyAlignment="1" applyProtection="1">
      <alignment horizontal="center" vertical="top" wrapText="1"/>
      <protection locked="0"/>
    </xf>
    <xf numFmtId="0" fontId="4" fillId="0" borderId="35" xfId="0" applyFont="1" applyBorder="1" applyAlignment="1" applyProtection="1">
      <alignment vertical="top" wrapText="1"/>
      <protection locked="0"/>
    </xf>
    <xf numFmtId="0" fontId="4" fillId="0" borderId="35" xfId="0" applyFont="1" applyBorder="1" applyAlignment="1" applyProtection="1">
      <alignment horizontal="center" vertical="top" wrapText="1"/>
      <protection locked="0"/>
    </xf>
    <xf numFmtId="0" fontId="4" fillId="0" borderId="36" xfId="0" applyFont="1" applyBorder="1" applyAlignment="1" applyProtection="1">
      <alignment horizontal="center" vertical="top" wrapText="1"/>
      <protection locked="0"/>
    </xf>
    <xf numFmtId="0" fontId="13" fillId="0" borderId="0" xfId="0" applyFont="1" applyAlignment="1">
      <alignment horizontal="center"/>
    </xf>
    <xf numFmtId="0" fontId="4" fillId="0" borderId="0" xfId="0" applyFont="1" applyAlignment="1">
      <alignment/>
    </xf>
    <xf numFmtId="0" fontId="4" fillId="0" borderId="30" xfId="0" applyFont="1" applyBorder="1" applyAlignment="1">
      <alignment/>
    </xf>
    <xf numFmtId="0" fontId="4" fillId="0" borderId="31" xfId="0" applyFont="1" applyBorder="1" applyAlignment="1">
      <alignment/>
    </xf>
    <xf numFmtId="0" fontId="4" fillId="0" borderId="32" xfId="0" applyFont="1" applyBorder="1" applyAlignment="1">
      <alignment/>
    </xf>
    <xf numFmtId="0" fontId="0" fillId="0" borderId="35" xfId="0" applyFont="1" applyBorder="1" applyAlignment="1">
      <alignment/>
    </xf>
    <xf numFmtId="0" fontId="0" fillId="0" borderId="10" xfId="0" applyFont="1" applyBorder="1" applyAlignment="1">
      <alignment/>
    </xf>
    <xf numFmtId="0" fontId="0" fillId="0" borderId="27" xfId="0" applyFont="1" applyBorder="1" applyAlignment="1">
      <alignment/>
    </xf>
    <xf numFmtId="0" fontId="16" fillId="0" borderId="35" xfId="0" applyFont="1" applyBorder="1" applyAlignment="1" applyProtection="1">
      <alignment/>
      <protection locked="0"/>
    </xf>
    <xf numFmtId="0" fontId="0" fillId="0" borderId="10" xfId="0" applyFont="1" applyBorder="1" applyAlignment="1">
      <alignment horizontal="centerContinuous"/>
    </xf>
    <xf numFmtId="0" fontId="0" fillId="0" borderId="27" xfId="0" applyFont="1" applyBorder="1" applyAlignment="1">
      <alignment horizontal="centerContinuous"/>
    </xf>
    <xf numFmtId="14" fontId="16" fillId="0" borderId="35" xfId="0" applyNumberFormat="1" applyFont="1" applyBorder="1" applyAlignment="1" applyProtection="1">
      <alignment horizontal="centerContinuous"/>
      <protection locked="0"/>
    </xf>
    <xf numFmtId="0" fontId="0" fillId="0" borderId="0" xfId="0" applyFont="1" applyAlignment="1">
      <alignment/>
    </xf>
    <xf numFmtId="0" fontId="0" fillId="0" borderId="27" xfId="0" applyFont="1" applyBorder="1" applyAlignment="1">
      <alignment horizontal="right"/>
    </xf>
    <xf numFmtId="0" fontId="16" fillId="0" borderId="35" xfId="0" applyFont="1" applyBorder="1" applyAlignment="1" applyProtection="1">
      <alignment horizontal="centerContinuous"/>
      <protection locked="0"/>
    </xf>
    <xf numFmtId="0" fontId="16" fillId="0" borderId="35" xfId="0" applyFont="1" applyBorder="1" applyAlignment="1" applyProtection="1">
      <alignment/>
      <protection locked="0"/>
    </xf>
    <xf numFmtId="0" fontId="0" fillId="0" borderId="10" xfId="0" applyFont="1" applyBorder="1" applyAlignment="1">
      <alignment/>
    </xf>
    <xf numFmtId="0" fontId="0" fillId="0" borderId="35" xfId="0" applyFont="1" applyBorder="1" applyAlignment="1">
      <alignment horizontal="centerContinuous"/>
    </xf>
    <xf numFmtId="0" fontId="4" fillId="0" borderId="0" xfId="0" applyFont="1" applyAlignment="1">
      <alignment horizontal="center"/>
    </xf>
    <xf numFmtId="0" fontId="4" fillId="0" borderId="37" xfId="0" applyFont="1" applyBorder="1" applyAlignment="1">
      <alignment horizontal="centerContinuous"/>
    </xf>
    <xf numFmtId="0" fontId="4" fillId="0" borderId="38" xfId="0" applyFont="1" applyBorder="1" applyAlignment="1">
      <alignment horizontal="centerContinuous"/>
    </xf>
    <xf numFmtId="0" fontId="0" fillId="0" borderId="36" xfId="0" applyBorder="1" applyAlignment="1">
      <alignment/>
    </xf>
    <xf numFmtId="0" fontId="4" fillId="0" borderId="33" xfId="0" applyFont="1" applyBorder="1" applyAlignment="1" applyProtection="1">
      <alignment vertical="top" wrapText="1"/>
      <protection locked="0"/>
    </xf>
    <xf numFmtId="0" fontId="4" fillId="0" borderId="36" xfId="0" applyFont="1" applyBorder="1" applyAlignment="1" applyProtection="1">
      <alignment vertical="top" wrapText="1"/>
      <protection locked="0"/>
    </xf>
    <xf numFmtId="0" fontId="0" fillId="0" borderId="28" xfId="0" applyBorder="1" applyAlignment="1" applyProtection="1">
      <alignment horizontal="center"/>
      <protection locked="0"/>
    </xf>
    <xf numFmtId="0" fontId="13" fillId="0" borderId="30" xfId="0" applyFont="1" applyBorder="1" applyAlignment="1">
      <alignment horizontal="centerContinuous"/>
    </xf>
    <xf numFmtId="0" fontId="0" fillId="0" borderId="31" xfId="0" applyBorder="1" applyAlignment="1">
      <alignment horizontal="centerContinuous"/>
    </xf>
    <xf numFmtId="0" fontId="0" fillId="0" borderId="32" xfId="0" applyBorder="1" applyAlignment="1">
      <alignment horizontal="centerContinuous"/>
    </xf>
    <xf numFmtId="0" fontId="0" fillId="0" borderId="34" xfId="0" applyBorder="1" applyAlignment="1">
      <alignment horizontal="left"/>
    </xf>
    <xf numFmtId="0" fontId="0" fillId="0" borderId="0" xfId="0" applyBorder="1" applyAlignment="1">
      <alignment horizontal="left"/>
    </xf>
    <xf numFmtId="0" fontId="0" fillId="0" borderId="26" xfId="0" applyBorder="1" applyAlignment="1">
      <alignment horizontal="left"/>
    </xf>
    <xf numFmtId="0" fontId="16" fillId="0" borderId="34" xfId="0" applyFont="1" applyBorder="1" applyAlignment="1" applyProtection="1">
      <alignment/>
      <protection locked="0"/>
    </xf>
    <xf numFmtId="0" fontId="0" fillId="0" borderId="34" xfId="0" applyBorder="1" applyAlignment="1">
      <alignment/>
    </xf>
    <xf numFmtId="0" fontId="19" fillId="0" borderId="0" xfId="65" applyFont="1" applyAlignment="1">
      <alignment horizontal="center" vertical="center" shrinkToFit="1"/>
      <protection/>
    </xf>
    <xf numFmtId="0" fontId="20" fillId="33" borderId="39" xfId="65" applyFont="1" applyFill="1" applyBorder="1" applyAlignment="1">
      <alignment horizontal="center" vertical="center" shrinkToFit="1"/>
      <protection/>
    </xf>
    <xf numFmtId="0" fontId="20" fillId="34" borderId="40" xfId="65" applyFont="1" applyFill="1" applyBorder="1" applyAlignment="1">
      <alignment horizontal="center" vertical="center" shrinkToFit="1"/>
      <protection/>
    </xf>
    <xf numFmtId="0" fontId="0" fillId="0" borderId="0" xfId="65" applyFont="1" applyAlignment="1">
      <alignment horizontal="center" vertical="center" shrinkToFit="1"/>
      <protection/>
    </xf>
    <xf numFmtId="0" fontId="3" fillId="0" borderId="0" xfId="65" applyFont="1" applyAlignment="1">
      <alignment horizontal="left" vertical="center"/>
      <protection/>
    </xf>
    <xf numFmtId="0" fontId="20" fillId="35" borderId="39" xfId="65" applyFont="1" applyFill="1" applyBorder="1" applyAlignment="1">
      <alignment horizontal="center" vertical="center" shrinkToFit="1"/>
      <protection/>
    </xf>
    <xf numFmtId="0" fontId="20" fillId="35" borderId="28" xfId="65" applyFont="1" applyFill="1" applyBorder="1" applyAlignment="1">
      <alignment horizontal="center" vertical="center" shrinkToFit="1"/>
      <protection/>
    </xf>
    <xf numFmtId="49" fontId="20" fillId="35" borderId="28" xfId="65" applyNumberFormat="1" applyFont="1" applyFill="1" applyBorder="1" applyAlignment="1">
      <alignment horizontal="center" vertical="center" shrinkToFit="1"/>
      <protection/>
    </xf>
    <xf numFmtId="0" fontId="3" fillId="0" borderId="39" xfId="65" applyFont="1" applyBorder="1" applyAlignment="1">
      <alignment horizontal="center" vertical="center" shrinkToFit="1"/>
      <protection/>
    </xf>
    <xf numFmtId="0" fontId="0" fillId="0" borderId="28" xfId="0" applyBorder="1" applyAlignment="1">
      <alignment horizontal="centerContinuous"/>
    </xf>
    <xf numFmtId="0" fontId="0" fillId="0" borderId="28" xfId="0" applyBorder="1" applyAlignment="1">
      <alignment horizontal="right"/>
    </xf>
    <xf numFmtId="0" fontId="0" fillId="0" borderId="28" xfId="0" applyBorder="1" applyAlignment="1" applyProtection="1">
      <alignment horizontal="centerContinuous"/>
      <protection locked="0"/>
    </xf>
    <xf numFmtId="0" fontId="0" fillId="0" borderId="28" xfId="0" applyBorder="1" applyAlignment="1" applyProtection="1">
      <alignment/>
      <protection locked="0"/>
    </xf>
    <xf numFmtId="0" fontId="0" fillId="0" borderId="28" xfId="0" applyBorder="1" applyAlignment="1" applyProtection="1">
      <alignment vertical="top" wrapText="1"/>
      <protection locked="0"/>
    </xf>
    <xf numFmtId="0" fontId="0" fillId="0" borderId="28" xfId="0" applyBorder="1" applyAlignment="1" applyProtection="1">
      <alignment vertical="top"/>
      <protection locked="0"/>
    </xf>
    <xf numFmtId="0" fontId="4" fillId="0" borderId="29" xfId="0" applyFont="1" applyBorder="1" applyAlignment="1" applyProtection="1">
      <alignment vertical="top" wrapText="1"/>
      <protection locked="0"/>
    </xf>
    <xf numFmtId="0" fontId="0" fillId="0" borderId="33" xfId="0" applyFill="1" applyBorder="1" applyAlignment="1">
      <alignment/>
    </xf>
    <xf numFmtId="0" fontId="0" fillId="0" borderId="14" xfId="0" applyFill="1" applyBorder="1" applyAlignment="1">
      <alignment/>
    </xf>
    <xf numFmtId="0" fontId="0" fillId="0" borderId="0" xfId="0" applyFill="1" applyBorder="1" applyAlignment="1">
      <alignment/>
    </xf>
    <xf numFmtId="0" fontId="3" fillId="0" borderId="0" xfId="0" applyFont="1" applyFill="1" applyBorder="1" applyAlignment="1">
      <alignment/>
    </xf>
    <xf numFmtId="0" fontId="0" fillId="0" borderId="15" xfId="0" applyFill="1" applyBorder="1" applyAlignment="1">
      <alignment/>
    </xf>
    <xf numFmtId="0" fontId="0" fillId="0" borderId="0" xfId="0" applyFill="1" applyAlignment="1">
      <alignment/>
    </xf>
    <xf numFmtId="166" fontId="0" fillId="0" borderId="28" xfId="65" applyNumberFormat="1" applyFont="1" applyBorder="1" applyAlignment="1">
      <alignment horizontal="center" vertical="center" shrinkToFit="1"/>
      <protection/>
    </xf>
    <xf numFmtId="166" fontId="0" fillId="33" borderId="28" xfId="65" applyNumberFormat="1" applyFont="1" applyFill="1" applyBorder="1" applyAlignment="1">
      <alignment horizontal="center" vertical="center" shrinkToFit="1"/>
      <protection/>
    </xf>
    <xf numFmtId="0" fontId="3" fillId="36" borderId="41" xfId="65" applyFont="1" applyFill="1" applyBorder="1" applyAlignment="1">
      <alignment horizontal="center" vertical="center" shrinkToFit="1"/>
      <protection/>
    </xf>
    <xf numFmtId="0" fontId="3" fillId="36" borderId="39" xfId="65" applyFont="1" applyFill="1" applyBorder="1" applyAlignment="1">
      <alignment horizontal="center" vertical="center" shrinkToFit="1"/>
      <protection/>
    </xf>
    <xf numFmtId="0" fontId="0" fillId="36" borderId="28" xfId="65" applyFont="1" applyFill="1" applyBorder="1" applyAlignment="1">
      <alignment horizontal="center" vertical="center" shrinkToFit="1"/>
      <protection/>
    </xf>
    <xf numFmtId="0" fontId="0" fillId="36" borderId="28" xfId="0" applyFont="1" applyFill="1" applyBorder="1" applyAlignment="1">
      <alignment/>
    </xf>
    <xf numFmtId="0" fontId="23" fillId="0" borderId="30" xfId="0" applyFont="1" applyBorder="1" applyAlignment="1">
      <alignment horizontal="centerContinuous"/>
    </xf>
    <xf numFmtId="0" fontId="24" fillId="0" borderId="31" xfId="0" applyFont="1" applyBorder="1" applyAlignment="1">
      <alignment horizontal="centerContinuous"/>
    </xf>
    <xf numFmtId="0" fontId="24" fillId="0" borderId="32" xfId="0" applyFont="1" applyBorder="1" applyAlignment="1">
      <alignment horizontal="centerContinuous"/>
    </xf>
    <xf numFmtId="0" fontId="24" fillId="0" borderId="0" xfId="0" applyFont="1" applyAlignment="1">
      <alignment/>
    </xf>
    <xf numFmtId="0" fontId="23" fillId="0" borderId="34" xfId="0" applyFont="1" applyBorder="1" applyAlignment="1">
      <alignment horizontal="centerContinuous"/>
    </xf>
    <xf numFmtId="0" fontId="24" fillId="0" borderId="0" xfId="0" applyFont="1" applyBorder="1" applyAlignment="1">
      <alignment horizontal="centerContinuous"/>
    </xf>
    <xf numFmtId="0" fontId="24" fillId="0" borderId="26" xfId="0" applyFont="1" applyBorder="1" applyAlignment="1">
      <alignment horizontal="centerContinuous"/>
    </xf>
    <xf numFmtId="0" fontId="24" fillId="0" borderId="34" xfId="0" applyFont="1" applyBorder="1" applyAlignment="1">
      <alignment/>
    </xf>
    <xf numFmtId="0" fontId="24" fillId="0" borderId="0" xfId="0" applyFont="1" applyBorder="1" applyAlignment="1">
      <alignment/>
    </xf>
    <xf numFmtId="0" fontId="24" fillId="0" borderId="26" xfId="0" applyFont="1" applyBorder="1" applyAlignment="1">
      <alignment/>
    </xf>
    <xf numFmtId="0" fontId="9" fillId="0" borderId="30" xfId="0" applyFont="1" applyBorder="1" applyAlignment="1">
      <alignment/>
    </xf>
    <xf numFmtId="0" fontId="9" fillId="0" borderId="31" xfId="0" applyFont="1" applyBorder="1" applyAlignment="1">
      <alignment/>
    </xf>
    <xf numFmtId="0" fontId="9" fillId="0" borderId="32" xfId="0" applyFont="1" applyBorder="1" applyAlignment="1">
      <alignment/>
    </xf>
    <xf numFmtId="0" fontId="9" fillId="0" borderId="0" xfId="0" applyFont="1" applyAlignment="1">
      <alignment/>
    </xf>
    <xf numFmtId="0" fontId="24" fillId="0" borderId="35" xfId="0" applyFont="1" applyBorder="1" applyAlignment="1">
      <alignment/>
    </xf>
    <xf numFmtId="0" fontId="24" fillId="0" borderId="10" xfId="0" applyFont="1" applyBorder="1" applyAlignment="1">
      <alignment/>
    </xf>
    <xf numFmtId="0" fontId="24" fillId="0" borderId="27" xfId="0" applyFont="1" applyBorder="1" applyAlignment="1">
      <alignment/>
    </xf>
    <xf numFmtId="0" fontId="24" fillId="0" borderId="31" xfId="0" applyFont="1" applyBorder="1" applyAlignment="1">
      <alignment/>
    </xf>
    <xf numFmtId="0" fontId="24" fillId="0" borderId="32" xfId="0" applyFont="1" applyBorder="1" applyAlignment="1">
      <alignment/>
    </xf>
    <xf numFmtId="0" fontId="24" fillId="0" borderId="27" xfId="0" applyFont="1" applyBorder="1" applyAlignment="1">
      <alignment horizontal="centerContinuous"/>
    </xf>
    <xf numFmtId="0" fontId="24" fillId="0" borderId="35" xfId="0" applyFont="1" applyBorder="1" applyAlignment="1">
      <alignment horizontal="centerContinuous"/>
    </xf>
    <xf numFmtId="0" fontId="27" fillId="0" borderId="0" xfId="0" applyFont="1" applyBorder="1" applyAlignment="1">
      <alignment/>
    </xf>
    <xf numFmtId="0" fontId="24" fillId="0" borderId="0" xfId="0" applyFont="1" applyBorder="1" applyAlignment="1">
      <alignment horizontal="center"/>
    </xf>
    <xf numFmtId="0" fontId="28" fillId="0" borderId="30" xfId="0" applyFont="1" applyBorder="1" applyAlignment="1">
      <alignment/>
    </xf>
    <xf numFmtId="0" fontId="28" fillId="0" borderId="37" xfId="0" applyFont="1" applyBorder="1" applyAlignment="1">
      <alignment horizontal="centerContinuous"/>
    </xf>
    <xf numFmtId="0" fontId="28" fillId="0" borderId="25" xfId="0" applyFont="1" applyBorder="1" applyAlignment="1">
      <alignment horizontal="centerContinuous"/>
    </xf>
    <xf numFmtId="0" fontId="28" fillId="0" borderId="38" xfId="0" applyFont="1" applyBorder="1" applyAlignment="1">
      <alignment horizontal="centerContinuous"/>
    </xf>
    <xf numFmtId="0" fontId="28" fillId="0" borderId="30" xfId="0" applyFont="1" applyBorder="1" applyAlignment="1">
      <alignment horizontal="centerContinuous"/>
    </xf>
    <xf numFmtId="0" fontId="9" fillId="0" borderId="37" xfId="0" applyFont="1" applyBorder="1" applyAlignment="1">
      <alignment/>
    </xf>
    <xf numFmtId="0" fontId="9" fillId="0" borderId="25" xfId="0" applyFont="1" applyBorder="1" applyAlignment="1">
      <alignment/>
    </xf>
    <xf numFmtId="0" fontId="29" fillId="0" borderId="25" xfId="0" applyFont="1" applyBorder="1" applyAlignment="1">
      <alignment horizontal="center"/>
    </xf>
    <xf numFmtId="0" fontId="9" fillId="0" borderId="38" xfId="0" applyFont="1" applyBorder="1" applyAlignment="1">
      <alignment/>
    </xf>
    <xf numFmtId="0" fontId="29" fillId="0" borderId="37" xfId="0" applyFont="1" applyBorder="1" applyAlignment="1">
      <alignment horizontal="centerContinuous"/>
    </xf>
    <xf numFmtId="0" fontId="29" fillId="0" borderId="25" xfId="0" applyFont="1" applyBorder="1" applyAlignment="1">
      <alignment horizontal="centerContinuous"/>
    </xf>
    <xf numFmtId="0" fontId="24" fillId="0" borderId="25" xfId="0" applyFont="1" applyBorder="1" applyAlignment="1">
      <alignment horizontal="centerContinuous"/>
    </xf>
    <xf numFmtId="0" fontId="24" fillId="0" borderId="38" xfId="0" applyFont="1" applyBorder="1" applyAlignment="1">
      <alignment horizontal="centerContinuous"/>
    </xf>
    <xf numFmtId="0" fontId="28" fillId="0" borderId="35" xfId="0" applyFont="1" applyBorder="1" applyAlignment="1">
      <alignment/>
    </xf>
    <xf numFmtId="0" fontId="28" fillId="0" borderId="28" xfId="0" applyFont="1" applyBorder="1" applyAlignment="1">
      <alignment horizontal="center"/>
    </xf>
    <xf numFmtId="0" fontId="24" fillId="0" borderId="30" xfId="0" applyFont="1" applyBorder="1" applyAlignment="1">
      <alignment/>
    </xf>
    <xf numFmtId="0" fontId="24" fillId="0" borderId="42" xfId="0" applyFont="1" applyBorder="1" applyAlignment="1">
      <alignment/>
    </xf>
    <xf numFmtId="0" fontId="24" fillId="0" borderId="43" xfId="0" applyFont="1" applyBorder="1" applyAlignment="1">
      <alignment horizontal="center"/>
    </xf>
    <xf numFmtId="2" fontId="25" fillId="0" borderId="44" xfId="0" applyNumberFormat="1" applyFont="1" applyBorder="1" applyAlignment="1" applyProtection="1">
      <alignment horizontal="center"/>
      <protection locked="0"/>
    </xf>
    <xf numFmtId="0" fontId="24" fillId="0" borderId="45" xfId="0" applyFont="1" applyBorder="1" applyAlignment="1">
      <alignment/>
    </xf>
    <xf numFmtId="167" fontId="24" fillId="0" borderId="43" xfId="0" applyNumberFormat="1" applyFont="1" applyBorder="1" applyAlignment="1">
      <alignment horizontal="center"/>
    </xf>
    <xf numFmtId="0" fontId="24" fillId="0" borderId="34" xfId="0" applyFont="1" applyBorder="1" applyAlignment="1">
      <alignment horizontal="center"/>
    </xf>
    <xf numFmtId="0" fontId="28" fillId="0" borderId="38" xfId="0" applyFont="1" applyBorder="1" applyAlignment="1">
      <alignment horizontal="center"/>
    </xf>
    <xf numFmtId="171" fontId="24" fillId="0" borderId="37" xfId="0" applyNumberFormat="1" applyFont="1" applyBorder="1" applyAlignment="1">
      <alignment horizontal="left"/>
    </xf>
    <xf numFmtId="0" fontId="24" fillId="0" borderId="38" xfId="0" applyFont="1" applyBorder="1" applyAlignment="1">
      <alignment horizontal="center"/>
    </xf>
    <xf numFmtId="2" fontId="25" fillId="0" borderId="28" xfId="0" applyNumberFormat="1" applyFont="1" applyBorder="1" applyAlignment="1" applyProtection="1">
      <alignment horizontal="center"/>
      <protection locked="0"/>
    </xf>
    <xf numFmtId="167" fontId="24" fillId="0" borderId="27" xfId="0" applyNumberFormat="1" applyFont="1" applyBorder="1" applyAlignment="1">
      <alignment horizontal="center"/>
    </xf>
    <xf numFmtId="0" fontId="24" fillId="0" borderId="33" xfId="0" applyFont="1" applyBorder="1" applyAlignment="1">
      <alignment horizontal="center"/>
    </xf>
    <xf numFmtId="0" fontId="24" fillId="0" borderId="26" xfId="0" applyFont="1" applyBorder="1" applyAlignment="1">
      <alignment horizontal="center"/>
    </xf>
    <xf numFmtId="0" fontId="24" fillId="0" borderId="0" xfId="0" applyFont="1" applyBorder="1" applyAlignment="1">
      <alignment/>
    </xf>
    <xf numFmtId="171" fontId="24" fillId="0" borderId="35" xfId="0" applyNumberFormat="1" applyFont="1" applyBorder="1" applyAlignment="1" quotePrefix="1">
      <alignment horizontal="left"/>
    </xf>
    <xf numFmtId="0" fontId="24" fillId="0" borderId="27" xfId="0" applyFont="1" applyBorder="1" applyAlignment="1">
      <alignment horizontal="center"/>
    </xf>
    <xf numFmtId="0" fontId="24" fillId="0" borderId="10" xfId="0" applyFont="1" applyBorder="1" applyAlignment="1">
      <alignment horizontal="center"/>
    </xf>
    <xf numFmtId="167" fontId="24" fillId="0" borderId="10" xfId="0" applyNumberFormat="1" applyFont="1" applyBorder="1" applyAlignment="1">
      <alignment horizontal="left"/>
    </xf>
    <xf numFmtId="0" fontId="24" fillId="0" borderId="36" xfId="0" applyFont="1" applyBorder="1" applyAlignment="1">
      <alignment horizontal="center"/>
    </xf>
    <xf numFmtId="2" fontId="24" fillId="0" borderId="10" xfId="0" applyNumberFormat="1" applyFont="1" applyBorder="1" applyAlignment="1">
      <alignment horizontal="left"/>
    </xf>
    <xf numFmtId="2" fontId="24" fillId="0" borderId="28" xfId="0" applyNumberFormat="1" applyFont="1" applyBorder="1" applyAlignment="1">
      <alignment horizontal="center"/>
    </xf>
    <xf numFmtId="0" fontId="31" fillId="0" borderId="35" xfId="0" applyFont="1" applyBorder="1" applyAlignment="1">
      <alignment horizontal="center"/>
    </xf>
    <xf numFmtId="171" fontId="24" fillId="0" borderId="46" xfId="0" applyNumberFormat="1" applyFont="1" applyBorder="1" applyAlignment="1" quotePrefix="1">
      <alignment horizontal="left"/>
    </xf>
    <xf numFmtId="0" fontId="24" fillId="0" borderId="47" xfId="0" applyFont="1" applyBorder="1" applyAlignment="1">
      <alignment horizontal="center"/>
    </xf>
    <xf numFmtId="2" fontId="24" fillId="0" borderId="48" xfId="0" applyNumberFormat="1" applyFont="1" applyBorder="1" applyAlignment="1">
      <alignment horizontal="center"/>
    </xf>
    <xf numFmtId="0" fontId="31" fillId="0" borderId="46" xfId="0" applyFont="1" applyBorder="1" applyAlignment="1">
      <alignment horizontal="center"/>
    </xf>
    <xf numFmtId="0" fontId="33" fillId="0" borderId="28" xfId="0" applyFont="1" applyBorder="1" applyAlignment="1">
      <alignment horizontal="center"/>
    </xf>
    <xf numFmtId="2" fontId="24" fillId="0" borderId="0" xfId="0" applyNumberFormat="1" applyFont="1" applyBorder="1" applyAlignment="1">
      <alignment horizontal="left"/>
    </xf>
    <xf numFmtId="0" fontId="24" fillId="0" borderId="28" xfId="0" applyFont="1" applyBorder="1" applyAlignment="1">
      <alignment horizontal="center"/>
    </xf>
    <xf numFmtId="2" fontId="24" fillId="0" borderId="26" xfId="0" applyNumberFormat="1" applyFont="1" applyBorder="1" applyAlignment="1">
      <alignment horizontal="center"/>
    </xf>
    <xf numFmtId="167" fontId="24" fillId="0" borderId="0" xfId="0" applyNumberFormat="1" applyFont="1" applyBorder="1" applyAlignment="1">
      <alignment horizontal="left"/>
    </xf>
    <xf numFmtId="171" fontId="24" fillId="0" borderId="30" xfId="0" applyNumberFormat="1" applyFont="1" applyBorder="1" applyAlignment="1">
      <alignment horizontal="left"/>
    </xf>
    <xf numFmtId="2" fontId="24" fillId="0" borderId="26" xfId="0" applyNumberFormat="1" applyFont="1" applyBorder="1" applyAlignment="1">
      <alignment/>
    </xf>
    <xf numFmtId="0" fontId="36" fillId="0" borderId="0" xfId="0" applyFont="1" applyAlignment="1">
      <alignment horizontal="center"/>
    </xf>
    <xf numFmtId="167" fontId="24" fillId="0" borderId="49" xfId="0" applyNumberFormat="1" applyFont="1" applyBorder="1" applyAlignment="1">
      <alignment horizontal="center"/>
    </xf>
    <xf numFmtId="0" fontId="24" fillId="0" borderId="35" xfId="0" applyFont="1" applyBorder="1" applyAlignment="1">
      <alignment horizontal="center"/>
    </xf>
    <xf numFmtId="171" fontId="24" fillId="0" borderId="35" xfId="0" applyNumberFormat="1" applyFont="1" applyBorder="1" applyAlignment="1">
      <alignment horizontal="left"/>
    </xf>
    <xf numFmtId="0" fontId="31" fillId="0" borderId="27" xfId="0" applyFont="1" applyBorder="1" applyAlignment="1">
      <alignment/>
    </xf>
    <xf numFmtId="2" fontId="24" fillId="0" borderId="47" xfId="0" applyNumberFormat="1" applyFont="1" applyBorder="1" applyAlignment="1">
      <alignment horizontal="center"/>
    </xf>
    <xf numFmtId="167" fontId="24" fillId="0" borderId="26" xfId="0" applyNumberFormat="1" applyFont="1" applyBorder="1" applyAlignment="1">
      <alignment horizontal="center"/>
    </xf>
    <xf numFmtId="0" fontId="0" fillId="0" borderId="37" xfId="0" applyBorder="1" applyAlignment="1">
      <alignment/>
    </xf>
    <xf numFmtId="167" fontId="24" fillId="0" borderId="38" xfId="0" applyNumberFormat="1" applyFont="1" applyBorder="1" applyAlignment="1">
      <alignment horizontal="center"/>
    </xf>
    <xf numFmtId="171" fontId="24" fillId="0" borderId="37" xfId="0" applyNumberFormat="1" applyFont="1" applyBorder="1" applyAlignment="1" quotePrefix="1">
      <alignment horizontal="left"/>
    </xf>
    <xf numFmtId="0" fontId="24" fillId="0" borderId="25" xfId="0" applyFont="1" applyBorder="1" applyAlignment="1">
      <alignment/>
    </xf>
    <xf numFmtId="0" fontId="31" fillId="0" borderId="37" xfId="0" applyFont="1" applyBorder="1" applyAlignment="1">
      <alignment horizontal="left"/>
    </xf>
    <xf numFmtId="0" fontId="24" fillId="0" borderId="0" xfId="0" applyFont="1" applyBorder="1" applyAlignment="1" quotePrefix="1">
      <alignment horizontal="center"/>
    </xf>
    <xf numFmtId="2" fontId="24" fillId="0" borderId="27" xfId="0" applyNumberFormat="1" applyFont="1" applyBorder="1" applyAlignment="1">
      <alignment horizontal="center"/>
    </xf>
    <xf numFmtId="0" fontId="24" fillId="0" borderId="10" xfId="0" applyFont="1" applyBorder="1" applyAlignment="1">
      <alignment/>
    </xf>
    <xf numFmtId="0" fontId="27" fillId="0" borderId="10" xfId="0" applyFont="1" applyBorder="1" applyAlignment="1">
      <alignment/>
    </xf>
    <xf numFmtId="0" fontId="27" fillId="0" borderId="25" xfId="0" applyFont="1" applyBorder="1" applyAlignment="1">
      <alignment/>
    </xf>
    <xf numFmtId="0" fontId="27" fillId="0" borderId="25" xfId="0" applyFont="1" applyBorder="1" applyAlignment="1">
      <alignment horizontal="center"/>
    </xf>
    <xf numFmtId="0" fontId="24" fillId="0" borderId="37" xfId="0" applyFont="1" applyBorder="1" applyAlignment="1">
      <alignment horizontal="left"/>
    </xf>
    <xf numFmtId="0" fontId="24" fillId="0" borderId="10" xfId="0" applyFont="1" applyBorder="1" applyAlignment="1" quotePrefix="1">
      <alignment horizontal="center"/>
    </xf>
    <xf numFmtId="0" fontId="24" fillId="0" borderId="11" xfId="0" applyFont="1" applyBorder="1" applyAlignment="1">
      <alignment/>
    </xf>
    <xf numFmtId="0" fontId="24" fillId="0" borderId="11" xfId="0" applyFont="1" applyBorder="1" applyAlignment="1">
      <alignment/>
    </xf>
    <xf numFmtId="0" fontId="24" fillId="0" borderId="46" xfId="0" applyFont="1" applyBorder="1" applyAlignment="1">
      <alignment horizontal="left"/>
    </xf>
    <xf numFmtId="167" fontId="24" fillId="0" borderId="47" xfId="0" applyNumberFormat="1" applyFont="1" applyBorder="1" applyAlignment="1">
      <alignment horizontal="center"/>
    </xf>
    <xf numFmtId="0" fontId="9" fillId="0" borderId="34" xfId="0" applyFont="1" applyBorder="1" applyAlignment="1">
      <alignment/>
    </xf>
    <xf numFmtId="0" fontId="9" fillId="0" borderId="0" xfId="0" applyFont="1" applyBorder="1" applyAlignment="1">
      <alignment/>
    </xf>
    <xf numFmtId="0" fontId="9" fillId="0" borderId="35" xfId="0" applyFont="1" applyBorder="1" applyAlignment="1">
      <alignment/>
    </xf>
    <xf numFmtId="167" fontId="9" fillId="0" borderId="10" xfId="0" applyNumberFormat="1" applyFont="1" applyBorder="1" applyAlignment="1">
      <alignment horizontal="left"/>
    </xf>
    <xf numFmtId="0" fontId="9" fillId="0" borderId="0" xfId="0" applyFont="1" applyBorder="1" applyAlignment="1" quotePrefix="1">
      <alignment/>
    </xf>
    <xf numFmtId="167" fontId="9" fillId="0" borderId="0" xfId="0" applyNumberFormat="1" applyFont="1" applyBorder="1" applyAlignment="1" quotePrefix="1">
      <alignment horizontal="left"/>
    </xf>
    <xf numFmtId="168" fontId="9" fillId="0" borderId="0" xfId="0" applyNumberFormat="1" applyFont="1" applyBorder="1" applyAlignment="1">
      <alignment/>
    </xf>
    <xf numFmtId="167" fontId="9" fillId="0" borderId="0" xfId="0" applyNumberFormat="1" applyFont="1" applyBorder="1" applyAlignment="1">
      <alignment horizontal="left"/>
    </xf>
    <xf numFmtId="0" fontId="9" fillId="36" borderId="30" xfId="0" applyFont="1" applyFill="1" applyBorder="1" applyAlignment="1">
      <alignment/>
    </xf>
    <xf numFmtId="0" fontId="9" fillId="36" borderId="31" xfId="0" applyFont="1" applyFill="1" applyBorder="1" applyAlignment="1">
      <alignment/>
    </xf>
    <xf numFmtId="0" fontId="9" fillId="36" borderId="32" xfId="0" applyFont="1" applyFill="1" applyBorder="1" applyAlignment="1">
      <alignment/>
    </xf>
    <xf numFmtId="0" fontId="24" fillId="36" borderId="35" xfId="0" applyFont="1" applyFill="1" applyBorder="1" applyAlignment="1">
      <alignment/>
    </xf>
    <xf numFmtId="0" fontId="24" fillId="36" borderId="10" xfId="0" applyFont="1" applyFill="1" applyBorder="1" applyAlignment="1">
      <alignment/>
    </xf>
    <xf numFmtId="0" fontId="24" fillId="36" borderId="27" xfId="0" applyFont="1" applyFill="1" applyBorder="1" applyAlignment="1">
      <alignment/>
    </xf>
    <xf numFmtId="0" fontId="25" fillId="36" borderId="35" xfId="0" applyFont="1" applyFill="1" applyBorder="1" applyAlignment="1" applyProtection="1">
      <alignment/>
      <protection locked="0"/>
    </xf>
    <xf numFmtId="0" fontId="25" fillId="36" borderId="10" xfId="0" applyFont="1" applyFill="1" applyBorder="1" applyAlignment="1">
      <alignment/>
    </xf>
    <xf numFmtId="0" fontId="25" fillId="36" borderId="27" xfId="0" applyFont="1" applyFill="1" applyBorder="1" applyAlignment="1">
      <alignment/>
    </xf>
    <xf numFmtId="0" fontId="9" fillId="36" borderId="31" xfId="0" applyFont="1" applyFill="1" applyBorder="1" applyAlignment="1">
      <alignment horizontal="centerContinuous"/>
    </xf>
    <xf numFmtId="0" fontId="9" fillId="36" borderId="32" xfId="0" applyFont="1" applyFill="1" applyBorder="1" applyAlignment="1">
      <alignment horizontal="centerContinuous"/>
    </xf>
    <xf numFmtId="0" fontId="25" fillId="36" borderId="30" xfId="0" applyFont="1" applyFill="1" applyBorder="1" applyAlignment="1" applyProtection="1">
      <alignment/>
      <protection locked="0"/>
    </xf>
    <xf numFmtId="0" fontId="25" fillId="36" borderId="31" xfId="0" applyFont="1" applyFill="1" applyBorder="1" applyAlignment="1">
      <alignment/>
    </xf>
    <xf numFmtId="0" fontId="25" fillId="36" borderId="31" xfId="0" applyFont="1" applyFill="1" applyBorder="1" applyAlignment="1">
      <alignment horizontal="center"/>
    </xf>
    <xf numFmtId="2" fontId="25" fillId="36" borderId="32" xfId="0" applyNumberFormat="1" applyFont="1" applyFill="1" applyBorder="1" applyAlignment="1">
      <alignment horizontal="center"/>
    </xf>
    <xf numFmtId="0" fontId="25" fillId="36" borderId="10" xfId="0" applyFont="1" applyFill="1" applyBorder="1" applyAlignment="1" applyProtection="1">
      <alignment/>
      <protection locked="0"/>
    </xf>
    <xf numFmtId="0" fontId="25" fillId="36" borderId="10" xfId="0" applyFont="1" applyFill="1" applyBorder="1" applyAlignment="1">
      <alignment horizontal="center"/>
    </xf>
    <xf numFmtId="2" fontId="25" fillId="36" borderId="27" xfId="0" applyNumberFormat="1" applyFont="1" applyFill="1" applyBorder="1" applyAlignment="1">
      <alignment horizontal="center"/>
    </xf>
    <xf numFmtId="0" fontId="25" fillId="36" borderId="0" xfId="0" applyFont="1" applyFill="1" applyBorder="1" applyAlignment="1" applyProtection="1">
      <alignment/>
      <protection locked="0"/>
    </xf>
    <xf numFmtId="0" fontId="25" fillId="36" borderId="0" xfId="0" applyFont="1" applyFill="1" applyBorder="1" applyAlignment="1">
      <alignment/>
    </xf>
    <xf numFmtId="0" fontId="25" fillId="36" borderId="26" xfId="0" applyFont="1" applyFill="1" applyBorder="1" applyAlignment="1">
      <alignment/>
    </xf>
    <xf numFmtId="0" fontId="25" fillId="36" borderId="34" xfId="0" applyFont="1" applyFill="1" applyBorder="1" applyAlignment="1" applyProtection="1">
      <alignment/>
      <protection locked="0"/>
    </xf>
    <xf numFmtId="0" fontId="26" fillId="36" borderId="35" xfId="0" applyFont="1" applyFill="1" applyBorder="1" applyAlignment="1" applyProtection="1">
      <alignment horizontal="centerContinuous"/>
      <protection/>
    </xf>
    <xf numFmtId="0" fontId="26" fillId="36" borderId="27" xfId="0" applyFont="1" applyFill="1" applyBorder="1" applyAlignment="1" applyProtection="1">
      <alignment horizontal="centerContinuous"/>
      <protection/>
    </xf>
    <xf numFmtId="0" fontId="24" fillId="36" borderId="27" xfId="0" applyFont="1" applyFill="1" applyBorder="1" applyAlignment="1">
      <alignment horizontal="centerContinuous"/>
    </xf>
    <xf numFmtId="0" fontId="35" fillId="37" borderId="34" xfId="0" applyFont="1" applyFill="1" applyBorder="1" applyAlignment="1">
      <alignment horizontal="centerContinuous"/>
    </xf>
    <xf numFmtId="0" fontId="24" fillId="37" borderId="0" xfId="0" applyFont="1" applyFill="1" applyBorder="1" applyAlignment="1">
      <alignment horizontal="centerContinuous"/>
    </xf>
    <xf numFmtId="2" fontId="24" fillId="37" borderId="0" xfId="0" applyNumberFormat="1" applyFont="1" applyFill="1" applyBorder="1" applyAlignment="1">
      <alignment horizontal="centerContinuous"/>
    </xf>
    <xf numFmtId="0" fontId="24" fillId="37" borderId="26" xfId="0" applyFont="1" applyFill="1" applyBorder="1" applyAlignment="1">
      <alignment horizontal="centerContinuous"/>
    </xf>
    <xf numFmtId="0" fontId="0" fillId="0" borderId="0" xfId="0" applyBorder="1" applyAlignment="1" applyProtection="1">
      <alignment horizontal="center"/>
      <protection locked="0"/>
    </xf>
    <xf numFmtId="0" fontId="4" fillId="0" borderId="0" xfId="0" applyFont="1" applyFill="1" applyBorder="1" applyAlignment="1">
      <alignment/>
    </xf>
    <xf numFmtId="0" fontId="0" fillId="0" borderId="0" xfId="0" applyBorder="1" applyAlignment="1" applyProtection="1">
      <alignment horizontal="centerContinuous"/>
      <protection locked="0"/>
    </xf>
    <xf numFmtId="0" fontId="0" fillId="0" borderId="0" xfId="0" applyBorder="1" applyAlignment="1">
      <alignment horizontal="centerContinuous"/>
    </xf>
    <xf numFmtId="0" fontId="0" fillId="0" borderId="0" xfId="0" applyFont="1" applyAlignment="1">
      <alignment/>
    </xf>
    <xf numFmtId="0" fontId="0" fillId="0" borderId="28" xfId="0" applyFont="1" applyBorder="1" applyAlignment="1">
      <alignment horizontal="right"/>
    </xf>
    <xf numFmtId="0" fontId="4" fillId="0" borderId="36" xfId="0" applyFont="1" applyBorder="1" applyAlignment="1">
      <alignment horizontal="center" vertical="center" textRotation="90"/>
    </xf>
    <xf numFmtId="10" fontId="0" fillId="0" borderId="0" xfId="59" applyNumberFormat="1" applyFont="1" applyBorder="1" applyAlignment="1">
      <alignment/>
    </xf>
    <xf numFmtId="10" fontId="0" fillId="0" borderId="0" xfId="0" applyNumberFormat="1" applyBorder="1" applyAlignment="1">
      <alignment/>
    </xf>
    <xf numFmtId="176" fontId="0" fillId="0" borderId="0" xfId="59" applyNumberFormat="1" applyFont="1" applyBorder="1" applyAlignment="1">
      <alignment/>
    </xf>
    <xf numFmtId="176" fontId="0" fillId="0" borderId="0" xfId="0" applyNumberFormat="1"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26" xfId="0" applyBorder="1" applyAlignment="1">
      <alignment horizontal="centerContinuous"/>
    </xf>
    <xf numFmtId="0" fontId="0" fillId="0" borderId="34" xfId="0" applyBorder="1" applyAlignment="1">
      <alignment horizontal="centerContinuous"/>
    </xf>
    <xf numFmtId="0" fontId="0" fillId="0" borderId="35" xfId="0" applyBorder="1" applyAlignment="1">
      <alignment/>
    </xf>
    <xf numFmtId="0" fontId="38" fillId="0" borderId="10" xfId="0" applyFont="1" applyBorder="1" applyAlignment="1">
      <alignment horizontal="left"/>
    </xf>
    <xf numFmtId="0" fontId="38" fillId="38" borderId="28" xfId="0" applyFont="1" applyFill="1" applyBorder="1" applyAlignment="1">
      <alignment horizontal="center"/>
    </xf>
    <xf numFmtId="0" fontId="38" fillId="38" borderId="37" xfId="0" applyFont="1" applyFill="1" applyBorder="1" applyAlignment="1">
      <alignment horizontal="left"/>
    </xf>
    <xf numFmtId="0" fontId="38" fillId="38" borderId="28" xfId="0" applyFont="1" applyFill="1" applyBorder="1" applyAlignment="1">
      <alignment/>
    </xf>
    <xf numFmtId="0" fontId="38" fillId="38" borderId="28" xfId="0" applyFont="1" applyFill="1" applyBorder="1" applyAlignment="1">
      <alignment horizontal="center" vertical="center"/>
    </xf>
    <xf numFmtId="0" fontId="7" fillId="0" borderId="28" xfId="0" applyFont="1" applyBorder="1" applyAlignment="1">
      <alignment horizontal="center" wrapText="1"/>
    </xf>
    <xf numFmtId="0" fontId="7" fillId="0" borderId="28" xfId="0" applyFont="1" applyBorder="1" applyAlignment="1">
      <alignment wrapText="1"/>
    </xf>
    <xf numFmtId="0" fontId="7" fillId="0" borderId="28" xfId="0" applyFont="1" applyBorder="1" applyAlignment="1">
      <alignment horizontal="left" wrapText="1"/>
    </xf>
    <xf numFmtId="0" fontId="39" fillId="0" borderId="28" xfId="0" applyFont="1" applyBorder="1" applyAlignment="1">
      <alignment horizontal="center" wrapText="1"/>
    </xf>
    <xf numFmtId="0" fontId="7" fillId="0" borderId="37" xfId="0" applyFont="1" applyBorder="1" applyAlignment="1">
      <alignment horizontal="left" wrapText="1"/>
    </xf>
    <xf numFmtId="0" fontId="7" fillId="0" borderId="10" xfId="0" applyFont="1" applyBorder="1" applyAlignment="1">
      <alignment horizontal="left"/>
    </xf>
    <xf numFmtId="0" fontId="7" fillId="0" borderId="0" xfId="0" applyFont="1" applyAlignment="1">
      <alignment/>
    </xf>
    <xf numFmtId="0" fontId="7" fillId="0" borderId="28" xfId="0" applyFont="1" applyBorder="1" applyAlignment="1">
      <alignment horizontal="center"/>
    </xf>
    <xf numFmtId="177" fontId="0" fillId="0" borderId="28" xfId="65" applyNumberFormat="1" applyFont="1" applyBorder="1" applyAlignment="1">
      <alignment horizontal="center" vertical="center" shrinkToFit="1"/>
      <protection/>
    </xf>
    <xf numFmtId="178" fontId="0" fillId="36" borderId="44" xfId="65" applyNumberFormat="1" applyFont="1" applyFill="1" applyBorder="1" applyAlignment="1">
      <alignment horizontal="center" vertical="center" shrinkToFit="1"/>
      <protection/>
    </xf>
    <xf numFmtId="178" fontId="0" fillId="36" borderId="28" xfId="65" applyNumberFormat="1" applyFont="1" applyFill="1" applyBorder="1" applyAlignment="1">
      <alignment horizontal="center" vertical="center" shrinkToFit="1"/>
      <protection/>
    </xf>
    <xf numFmtId="166" fontId="21" fillId="0" borderId="28" xfId="65" applyNumberFormat="1" applyFont="1" applyBorder="1" applyAlignment="1">
      <alignment horizontal="center" vertical="center" shrinkToFit="1"/>
      <protection/>
    </xf>
    <xf numFmtId="166" fontId="21" fillId="34" borderId="48" xfId="65" applyNumberFormat="1" applyFont="1" applyFill="1" applyBorder="1" applyAlignment="1">
      <alignment horizontal="center" vertical="center" shrinkToFit="1"/>
      <protection/>
    </xf>
    <xf numFmtId="0" fontId="4" fillId="0" borderId="50" xfId="0" applyFont="1" applyBorder="1" applyAlignment="1">
      <alignment wrapText="1"/>
    </xf>
    <xf numFmtId="0" fontId="0" fillId="0" borderId="10" xfId="0" applyBorder="1" applyAlignment="1" applyProtection="1">
      <alignment horizontal="center"/>
      <protection locked="0"/>
    </xf>
    <xf numFmtId="0" fontId="4" fillId="0" borderId="0" xfId="0" applyFont="1" applyBorder="1" applyAlignment="1">
      <alignment horizontal="center"/>
    </xf>
    <xf numFmtId="0" fontId="4" fillId="0" borderId="10" xfId="0" applyFont="1" applyBorder="1" applyAlignment="1" applyProtection="1">
      <alignment horizontal="center"/>
      <protection locked="0"/>
    </xf>
    <xf numFmtId="0" fontId="4" fillId="0" borderId="10" xfId="0" applyFont="1" applyBorder="1" applyAlignment="1" applyProtection="1">
      <alignment/>
      <protection locked="0"/>
    </xf>
    <xf numFmtId="0" fontId="0" fillId="0" borderId="10" xfId="0" applyBorder="1" applyAlignment="1">
      <alignment/>
    </xf>
    <xf numFmtId="0" fontId="7" fillId="0" borderId="10" xfId="0" applyFont="1" applyBorder="1" applyAlignment="1">
      <alignment/>
    </xf>
    <xf numFmtId="0" fontId="0" fillId="0" borderId="10" xfId="0" applyBorder="1" applyAlignment="1" applyProtection="1">
      <alignment/>
      <protection locked="0"/>
    </xf>
    <xf numFmtId="0" fontId="4" fillId="0" borderId="12" xfId="0" applyFont="1" applyBorder="1" applyAlignment="1">
      <alignment vertical="top"/>
    </xf>
    <xf numFmtId="0" fontId="4" fillId="0" borderId="13" xfId="0" applyFont="1" applyBorder="1" applyAlignment="1">
      <alignment vertical="top"/>
    </xf>
    <xf numFmtId="0" fontId="4" fillId="0" borderId="0" xfId="0" applyFont="1" applyBorder="1" applyAlignment="1">
      <alignment horizontal="justify" vertical="top" wrapText="1"/>
    </xf>
    <xf numFmtId="0" fontId="0" fillId="0" borderId="10" xfId="0" applyBorder="1" applyAlignment="1">
      <alignment horizontal="center"/>
    </xf>
    <xf numFmtId="0" fontId="4" fillId="0" borderId="0" xfId="0" applyFont="1" applyBorder="1" applyAlignment="1">
      <alignment horizontal="left" wrapText="1"/>
    </xf>
    <xf numFmtId="0" fontId="4" fillId="0" borderId="10" xfId="0" applyFont="1" applyBorder="1" applyAlignment="1">
      <alignment/>
    </xf>
    <xf numFmtId="0" fontId="0" fillId="0" borderId="10" xfId="0" applyBorder="1" applyAlignment="1">
      <alignment horizontal="right"/>
    </xf>
    <xf numFmtId="0" fontId="15" fillId="0" borderId="37" xfId="0" applyFont="1" applyBorder="1" applyAlignment="1">
      <alignment horizontal="center"/>
    </xf>
    <xf numFmtId="0" fontId="15" fillId="0" borderId="25" xfId="0" applyFont="1" applyBorder="1" applyAlignment="1">
      <alignment horizontal="center"/>
    </xf>
    <xf numFmtId="0" fontId="15" fillId="0" borderId="38" xfId="0" applyFont="1" applyBorder="1" applyAlignment="1">
      <alignment horizontal="center"/>
    </xf>
    <xf numFmtId="0" fontId="0" fillId="0" borderId="30" xfId="0" applyBorder="1" applyAlignment="1">
      <alignment horizontal="left" vertical="top" wrapText="1"/>
    </xf>
    <xf numFmtId="0" fontId="0" fillId="0" borderId="31" xfId="0" applyBorder="1" applyAlignment="1">
      <alignment horizontal="left" vertical="top" wrapText="1"/>
    </xf>
    <xf numFmtId="0" fontId="0" fillId="0" borderId="32" xfId="0" applyBorder="1" applyAlignment="1">
      <alignment horizontal="left" vertical="top" wrapText="1"/>
    </xf>
    <xf numFmtId="0" fontId="0" fillId="0" borderId="34" xfId="0" applyBorder="1" applyAlignment="1">
      <alignment horizontal="left" vertical="top" wrapText="1"/>
    </xf>
    <xf numFmtId="0" fontId="0" fillId="0" borderId="0" xfId="0" applyBorder="1" applyAlignment="1">
      <alignment horizontal="left" vertical="top" wrapText="1"/>
    </xf>
    <xf numFmtId="0" fontId="0" fillId="0" borderId="26" xfId="0" applyBorder="1" applyAlignment="1">
      <alignment horizontal="left" vertical="top" wrapText="1"/>
    </xf>
    <xf numFmtId="0" fontId="0" fillId="0" borderId="35" xfId="0" applyBorder="1" applyAlignment="1">
      <alignment horizontal="left" vertical="top" wrapText="1"/>
    </xf>
    <xf numFmtId="0" fontId="0" fillId="0" borderId="10" xfId="0" applyBorder="1" applyAlignment="1">
      <alignment horizontal="left" vertical="top" wrapText="1"/>
    </xf>
    <xf numFmtId="0" fontId="0" fillId="0" borderId="27" xfId="0" applyBorder="1" applyAlignment="1">
      <alignment horizontal="left" vertical="top" wrapText="1"/>
    </xf>
    <xf numFmtId="14" fontId="25" fillId="36" borderId="35" xfId="0" applyNumberFormat="1" applyFont="1" applyFill="1" applyBorder="1" applyAlignment="1" applyProtection="1">
      <alignment horizontal="center"/>
      <protection locked="0"/>
    </xf>
    <xf numFmtId="14" fontId="25" fillId="36" borderId="10" xfId="0" applyNumberFormat="1" applyFont="1" applyFill="1" applyBorder="1" applyAlignment="1" applyProtection="1">
      <alignment horizontal="center"/>
      <protection locked="0"/>
    </xf>
    <xf numFmtId="14" fontId="25" fillId="36" borderId="27" xfId="0" applyNumberFormat="1" applyFont="1" applyFill="1" applyBorder="1" applyAlignment="1" applyProtection="1">
      <alignment horizontal="center"/>
      <protection locked="0"/>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5" xfId="0" applyFont="1" applyBorder="1" applyAlignment="1">
      <alignment horizontal="center" vertical="center"/>
    </xf>
    <xf numFmtId="0" fontId="4" fillId="0" borderId="10" xfId="0" applyFont="1" applyBorder="1" applyAlignment="1">
      <alignment horizontal="center" vertical="center"/>
    </xf>
    <xf numFmtId="0" fontId="4" fillId="0" borderId="27" xfId="0" applyFont="1" applyBorder="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Percent 2" xfId="60"/>
    <cellStyle name="Title" xfId="61"/>
    <cellStyle name="Total" xfId="62"/>
    <cellStyle name="Warning Text" xfId="63"/>
    <cellStyle name="一般_ CONTROL PLAN" xfId="64"/>
    <cellStyle name="一般_PPAP 0930477A01 Capability data (2)" xfId="65"/>
  </cellStyles>
  <dxfs count="1">
    <dxf>
      <font>
        <b/>
        <i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FFFFFF"/>
                </a:solidFill>
              </a:ln>
            </c:spPr>
          </c:marker>
          <c:val>
            <c:numRef>
              <c:f>'CPK data'!#REF!</c:f>
              <c:numCache>
                <c:ptCount val="1"/>
                <c:pt idx="0">
                  <c:v>1</c:v>
                </c:pt>
              </c:numCache>
            </c:numRef>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'CPK data'!#REF!</c:f>
              <c:numCache>
                <c:ptCount val="1"/>
                <c:pt idx="0">
                  <c:v>1</c:v>
                </c:pt>
              </c:numCache>
            </c:numRef>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Ref>
              <c:f>'CPK data'!#REF!</c:f>
              <c:numCache>
                <c:ptCount val="1"/>
                <c:pt idx="0">
                  <c:v>1</c:v>
                </c:pt>
              </c:numCache>
            </c:numRef>
          </c:val>
          <c:smooth val="0"/>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Ref>
              <c:f>'CPK data'!#REF!</c:f>
              <c:numCache>
                <c:ptCount val="1"/>
                <c:pt idx="0">
                  <c:v>1</c:v>
                </c:pt>
              </c:numCache>
            </c:numRef>
          </c:val>
          <c:smooth val="0"/>
        </c:ser>
        <c:marker val="1"/>
        <c:axId val="7761043"/>
        <c:axId val="2740524"/>
      </c:lineChart>
      <c:catAx>
        <c:axId val="7761043"/>
        <c:scaling>
          <c:orientation val="minMax"/>
        </c:scaling>
        <c:axPos val="b"/>
        <c:delete val="0"/>
        <c:numFmt formatCode="General" sourceLinked="1"/>
        <c:majorTickMark val="cross"/>
        <c:minorTickMark val="none"/>
        <c:tickLblPos val="nextTo"/>
        <c:spPr>
          <a:ln w="3175">
            <a:solidFill>
              <a:srgbClr val="000000"/>
            </a:solidFill>
          </a:ln>
        </c:spPr>
        <c:crossAx val="2740524"/>
        <c:crosses val="autoZero"/>
        <c:auto val="0"/>
        <c:lblOffset val="100"/>
        <c:tickLblSkip val="1"/>
        <c:noMultiLvlLbl val="0"/>
      </c:catAx>
      <c:valAx>
        <c:axId val="2740524"/>
        <c:scaling>
          <c:orientation val="minMax"/>
        </c:scaling>
        <c:axPos val="l"/>
        <c:delete val="0"/>
        <c:numFmt formatCode="General" sourceLinked="1"/>
        <c:majorTickMark val="cross"/>
        <c:minorTickMark val="none"/>
        <c:tickLblPos val="nextTo"/>
        <c:spPr>
          <a:ln w="3175">
            <a:solidFill>
              <a:srgbClr val="000000"/>
            </a:solidFill>
          </a:ln>
        </c:spPr>
        <c:crossAx val="7761043"/>
        <c:crossesAt val="1"/>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'CPK data'!#REF!</c:f>
              <c:numCache>
                <c:ptCount val="1"/>
                <c:pt idx="0">
                  <c:v>1</c:v>
                </c:pt>
              </c:numCache>
            </c:numRef>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'CPK data'!#REF!</c:f>
              <c:numCache>
                <c:ptCount val="1"/>
                <c:pt idx="0">
                  <c:v>1</c:v>
                </c:pt>
              </c:numCache>
            </c:numRef>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Ref>
              <c:f>'CPK data'!#REF!</c:f>
              <c:numCache>
                <c:ptCount val="1"/>
                <c:pt idx="0">
                  <c:v>1</c:v>
                </c:pt>
              </c:numCache>
            </c:numRef>
          </c:val>
          <c:smooth val="0"/>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Ref>
              <c:f>'CPK data'!#REF!</c:f>
              <c:numCache>
                <c:ptCount val="1"/>
                <c:pt idx="0">
                  <c:v>1</c:v>
                </c:pt>
              </c:numCache>
            </c:numRef>
          </c:val>
          <c:smooth val="0"/>
        </c:ser>
        <c:marker val="1"/>
        <c:axId val="24664717"/>
        <c:axId val="20655862"/>
      </c:lineChart>
      <c:catAx>
        <c:axId val="24664717"/>
        <c:scaling>
          <c:orientation val="minMax"/>
        </c:scaling>
        <c:axPos val="b"/>
        <c:delete val="0"/>
        <c:numFmt formatCode="General" sourceLinked="1"/>
        <c:majorTickMark val="cross"/>
        <c:minorTickMark val="none"/>
        <c:tickLblPos val="nextTo"/>
        <c:spPr>
          <a:ln w="3175">
            <a:solidFill>
              <a:srgbClr val="000000"/>
            </a:solidFill>
          </a:ln>
        </c:spPr>
        <c:crossAx val="20655862"/>
        <c:crosses val="autoZero"/>
        <c:auto val="0"/>
        <c:lblOffset val="100"/>
        <c:tickLblSkip val="1"/>
        <c:noMultiLvlLbl val="0"/>
      </c:catAx>
      <c:valAx>
        <c:axId val="20655862"/>
        <c:scaling>
          <c:orientation val="minMax"/>
        </c:scaling>
        <c:axPos val="l"/>
        <c:delete val="0"/>
        <c:numFmt formatCode="General" sourceLinked="1"/>
        <c:majorTickMark val="cross"/>
        <c:minorTickMark val="none"/>
        <c:tickLblPos val="nextTo"/>
        <c:spPr>
          <a:ln w="3175">
            <a:solidFill>
              <a:srgbClr val="000000"/>
            </a:solidFill>
          </a:ln>
        </c:spPr>
        <c:crossAx val="24664717"/>
        <c:crossesAt val="1"/>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4.jpeg" /></Relationships>
</file>

<file path=xl/drawings/_rels/drawing6.x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2.wmf" /><Relationship Id="rId4" Type="http://schemas.openxmlformats.org/officeDocument/2006/relationships/image" Target="../media/image2.wmf" /><Relationship Id="rId5" Type="http://schemas.openxmlformats.org/officeDocument/2006/relationships/image" Target="../media/image2.wmf" /><Relationship Id="rId6"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38100</xdr:rowOff>
    </xdr:from>
    <xdr:to>
      <xdr:col>3</xdr:col>
      <xdr:colOff>257175</xdr:colOff>
      <xdr:row>0</xdr:row>
      <xdr:rowOff>514350</xdr:rowOff>
    </xdr:to>
    <xdr:pic>
      <xdr:nvPicPr>
        <xdr:cNvPr id="1" name="Picture 109" descr="ITT Industries"/>
        <xdr:cNvPicPr preferRelativeResize="1">
          <a:picLocks noChangeAspect="1"/>
        </xdr:cNvPicPr>
      </xdr:nvPicPr>
      <xdr:blipFill>
        <a:blip r:embed="rId1"/>
        <a:stretch>
          <a:fillRect/>
        </a:stretch>
      </xdr:blipFill>
      <xdr:spPr>
        <a:xfrm>
          <a:off x="47625" y="38100"/>
          <a:ext cx="1000125"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9</xdr:row>
      <xdr:rowOff>19050</xdr:rowOff>
    </xdr:from>
    <xdr:to>
      <xdr:col>1</xdr:col>
      <xdr:colOff>209550</xdr:colOff>
      <xdr:row>9</xdr:row>
      <xdr:rowOff>123825</xdr:rowOff>
    </xdr:to>
    <xdr:sp>
      <xdr:nvSpPr>
        <xdr:cNvPr id="1" name="Oval 1"/>
        <xdr:cNvSpPr>
          <a:spLocks/>
        </xdr:cNvSpPr>
      </xdr:nvSpPr>
      <xdr:spPr>
        <a:xfrm>
          <a:off x="400050" y="2447925"/>
          <a:ext cx="123825"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9</xdr:row>
      <xdr:rowOff>19050</xdr:rowOff>
    </xdr:from>
    <xdr:to>
      <xdr:col>3</xdr:col>
      <xdr:colOff>209550</xdr:colOff>
      <xdr:row>9</xdr:row>
      <xdr:rowOff>142875</xdr:rowOff>
    </xdr:to>
    <xdr:sp>
      <xdr:nvSpPr>
        <xdr:cNvPr id="2" name="Rectangle 2"/>
        <xdr:cNvSpPr>
          <a:spLocks/>
        </xdr:cNvSpPr>
      </xdr:nvSpPr>
      <xdr:spPr>
        <a:xfrm>
          <a:off x="1019175" y="2447925"/>
          <a:ext cx="133350"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xdr:colOff>
      <xdr:row>9</xdr:row>
      <xdr:rowOff>19050</xdr:rowOff>
    </xdr:from>
    <xdr:to>
      <xdr:col>2</xdr:col>
      <xdr:colOff>219075</xdr:colOff>
      <xdr:row>9</xdr:row>
      <xdr:rowOff>123825</xdr:rowOff>
    </xdr:to>
    <xdr:sp>
      <xdr:nvSpPr>
        <xdr:cNvPr id="3" name="Drawing 10"/>
        <xdr:cNvSpPr>
          <a:spLocks/>
        </xdr:cNvSpPr>
      </xdr:nvSpPr>
      <xdr:spPr>
        <a:xfrm>
          <a:off x="704850" y="2447925"/>
          <a:ext cx="142875" cy="114300"/>
        </a:xfrm>
        <a:custGeom>
          <a:pathLst>
            <a:path h="16384" w="16384">
              <a:moveTo>
                <a:pt x="8192" y="0"/>
              </a:moveTo>
              <a:lnTo>
                <a:pt x="0" y="16384"/>
              </a:lnTo>
              <a:lnTo>
                <a:pt x="16384" y="16384"/>
              </a:lnTo>
              <a:lnTo>
                <a:pt x="8192"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9</xdr:row>
      <xdr:rowOff>9525</xdr:rowOff>
    </xdr:from>
    <xdr:to>
      <xdr:col>0</xdr:col>
      <xdr:colOff>209550</xdr:colOff>
      <xdr:row>9</xdr:row>
      <xdr:rowOff>142875</xdr:rowOff>
    </xdr:to>
    <xdr:sp>
      <xdr:nvSpPr>
        <xdr:cNvPr id="4" name="Drawing 11"/>
        <xdr:cNvSpPr>
          <a:spLocks/>
        </xdr:cNvSpPr>
      </xdr:nvSpPr>
      <xdr:spPr>
        <a:xfrm>
          <a:off x="76200" y="2438400"/>
          <a:ext cx="133350" cy="133350"/>
        </a:xfrm>
        <a:custGeom>
          <a:pathLst>
            <a:path h="16384" w="16384">
              <a:moveTo>
                <a:pt x="8192" y="0"/>
              </a:moveTo>
              <a:lnTo>
                <a:pt x="0" y="8031"/>
              </a:lnTo>
              <a:lnTo>
                <a:pt x="8192" y="16384"/>
              </a:lnTo>
              <a:lnTo>
                <a:pt x="16384" y="8192"/>
              </a:lnTo>
              <a:lnTo>
                <a:pt x="8192"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19050</xdr:colOff>
      <xdr:row>1</xdr:row>
      <xdr:rowOff>28575</xdr:rowOff>
    </xdr:from>
    <xdr:to>
      <xdr:col>3</xdr:col>
      <xdr:colOff>180975</xdr:colOff>
      <xdr:row>4</xdr:row>
      <xdr:rowOff>57150</xdr:rowOff>
    </xdr:to>
    <xdr:pic>
      <xdr:nvPicPr>
        <xdr:cNvPr id="5" name="Picture 5" descr="ITT Industries"/>
        <xdr:cNvPicPr preferRelativeResize="1">
          <a:picLocks noChangeAspect="1"/>
        </xdr:cNvPicPr>
      </xdr:nvPicPr>
      <xdr:blipFill>
        <a:blip r:embed="rId1"/>
        <a:stretch>
          <a:fillRect/>
        </a:stretch>
      </xdr:blipFill>
      <xdr:spPr>
        <a:xfrm>
          <a:off x="19050" y="552450"/>
          <a:ext cx="1104900" cy="514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38100</xdr:rowOff>
    </xdr:from>
    <xdr:to>
      <xdr:col>1</xdr:col>
      <xdr:colOff>561975</xdr:colOff>
      <xdr:row>1</xdr:row>
      <xdr:rowOff>133350</xdr:rowOff>
    </xdr:to>
    <xdr:pic>
      <xdr:nvPicPr>
        <xdr:cNvPr id="1" name="Picture 10" descr="ITT Industries"/>
        <xdr:cNvPicPr preferRelativeResize="1">
          <a:picLocks noChangeAspect="1"/>
        </xdr:cNvPicPr>
      </xdr:nvPicPr>
      <xdr:blipFill>
        <a:blip r:embed="rId1"/>
        <a:stretch>
          <a:fillRect/>
        </a:stretch>
      </xdr:blipFill>
      <xdr:spPr>
        <a:xfrm>
          <a:off x="47625" y="38100"/>
          <a:ext cx="1000125"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9</xdr:col>
      <xdr:colOff>428625</xdr:colOff>
      <xdr:row>0</xdr:row>
      <xdr:rowOff>0</xdr:rowOff>
    </xdr:to>
    <xdr:graphicFrame>
      <xdr:nvGraphicFramePr>
        <xdr:cNvPr id="1" name="Chart 1"/>
        <xdr:cNvGraphicFramePr/>
      </xdr:nvGraphicFramePr>
      <xdr:xfrm>
        <a:off x="1543050" y="0"/>
        <a:ext cx="5019675" cy="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0</xdr:row>
      <xdr:rowOff>0</xdr:rowOff>
    </xdr:from>
    <xdr:to>
      <xdr:col>9</xdr:col>
      <xdr:colOff>180975</xdr:colOff>
      <xdr:row>0</xdr:row>
      <xdr:rowOff>0</xdr:rowOff>
    </xdr:to>
    <xdr:graphicFrame>
      <xdr:nvGraphicFramePr>
        <xdr:cNvPr id="2" name="Chart 2"/>
        <xdr:cNvGraphicFramePr/>
      </xdr:nvGraphicFramePr>
      <xdr:xfrm>
        <a:off x="1543050" y="0"/>
        <a:ext cx="4772025" cy="0"/>
      </xdr:xfrm>
      <a:graphic>
        <a:graphicData uri="http://schemas.openxmlformats.org/drawingml/2006/chart">
          <c:chart xmlns:c="http://schemas.openxmlformats.org/drawingml/2006/chart" r:id="rId2"/>
        </a:graphicData>
      </a:graphic>
    </xdr:graphicFrame>
    <xdr:clientData/>
  </xdr:twoCellAnchor>
  <xdr:twoCellAnchor>
    <xdr:from>
      <xdr:col>10</xdr:col>
      <xdr:colOff>314325</xdr:colOff>
      <xdr:row>0</xdr:row>
      <xdr:rowOff>0</xdr:rowOff>
    </xdr:from>
    <xdr:to>
      <xdr:col>10</xdr:col>
      <xdr:colOff>314325</xdr:colOff>
      <xdr:row>0</xdr:row>
      <xdr:rowOff>0</xdr:rowOff>
    </xdr:to>
    <xdr:sp>
      <xdr:nvSpPr>
        <xdr:cNvPr id="3" name="Line 3"/>
        <xdr:cNvSpPr>
          <a:spLocks/>
        </xdr:cNvSpPr>
      </xdr:nvSpPr>
      <xdr:spPr>
        <a:xfrm>
          <a:off x="72294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0</xdr:row>
      <xdr:rowOff>0</xdr:rowOff>
    </xdr:from>
    <xdr:to>
      <xdr:col>11</xdr:col>
      <xdr:colOff>0</xdr:colOff>
      <xdr:row>0</xdr:row>
      <xdr:rowOff>0</xdr:rowOff>
    </xdr:to>
    <xdr:sp>
      <xdr:nvSpPr>
        <xdr:cNvPr id="4" name="Line 4"/>
        <xdr:cNvSpPr>
          <a:spLocks/>
        </xdr:cNvSpPr>
      </xdr:nvSpPr>
      <xdr:spPr>
        <a:xfrm>
          <a:off x="76962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409575</xdr:colOff>
      <xdr:row>0</xdr:row>
      <xdr:rowOff>0</xdr:rowOff>
    </xdr:from>
    <xdr:to>
      <xdr:col>11</xdr:col>
      <xdr:colOff>409575</xdr:colOff>
      <xdr:row>0</xdr:row>
      <xdr:rowOff>0</xdr:rowOff>
    </xdr:to>
    <xdr:sp>
      <xdr:nvSpPr>
        <xdr:cNvPr id="5" name="Line 5"/>
        <xdr:cNvSpPr>
          <a:spLocks/>
        </xdr:cNvSpPr>
      </xdr:nvSpPr>
      <xdr:spPr>
        <a:xfrm>
          <a:off x="81057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6" name="Line 6"/>
        <xdr:cNvSpPr>
          <a:spLocks/>
        </xdr:cNvSpPr>
      </xdr:nvSpPr>
      <xdr:spPr>
        <a:xfrm flipV="1">
          <a:off x="154305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438150</xdr:colOff>
      <xdr:row>0</xdr:row>
      <xdr:rowOff>0</xdr:rowOff>
    </xdr:from>
    <xdr:to>
      <xdr:col>10</xdr:col>
      <xdr:colOff>552450</xdr:colOff>
      <xdr:row>0</xdr:row>
      <xdr:rowOff>0</xdr:rowOff>
    </xdr:to>
    <xdr:sp>
      <xdr:nvSpPr>
        <xdr:cNvPr id="7" name="Line 7"/>
        <xdr:cNvSpPr>
          <a:spLocks/>
        </xdr:cNvSpPr>
      </xdr:nvSpPr>
      <xdr:spPr>
        <a:xfrm flipV="1">
          <a:off x="7353300" y="0"/>
          <a:ext cx="1143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457200</xdr:colOff>
      <xdr:row>0</xdr:row>
      <xdr:rowOff>0</xdr:rowOff>
    </xdr:from>
    <xdr:to>
      <xdr:col>10</xdr:col>
      <xdr:colOff>571500</xdr:colOff>
      <xdr:row>0</xdr:row>
      <xdr:rowOff>0</xdr:rowOff>
    </xdr:to>
    <xdr:sp>
      <xdr:nvSpPr>
        <xdr:cNvPr id="8" name="Line 8"/>
        <xdr:cNvSpPr>
          <a:spLocks/>
        </xdr:cNvSpPr>
      </xdr:nvSpPr>
      <xdr:spPr>
        <a:xfrm flipV="1">
          <a:off x="7372350" y="0"/>
          <a:ext cx="1143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438150</xdr:colOff>
      <xdr:row>0</xdr:row>
      <xdr:rowOff>0</xdr:rowOff>
    </xdr:from>
    <xdr:to>
      <xdr:col>10</xdr:col>
      <xdr:colOff>552450</xdr:colOff>
      <xdr:row>0</xdr:row>
      <xdr:rowOff>0</xdr:rowOff>
    </xdr:to>
    <xdr:sp>
      <xdr:nvSpPr>
        <xdr:cNvPr id="9" name="Line 9"/>
        <xdr:cNvSpPr>
          <a:spLocks/>
        </xdr:cNvSpPr>
      </xdr:nvSpPr>
      <xdr:spPr>
        <a:xfrm>
          <a:off x="7353300" y="0"/>
          <a:ext cx="1143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466725</xdr:colOff>
      <xdr:row>0</xdr:row>
      <xdr:rowOff>0</xdr:rowOff>
    </xdr:from>
    <xdr:to>
      <xdr:col>10</xdr:col>
      <xdr:colOff>552450</xdr:colOff>
      <xdr:row>0</xdr:row>
      <xdr:rowOff>0</xdr:rowOff>
    </xdr:to>
    <xdr:sp>
      <xdr:nvSpPr>
        <xdr:cNvPr id="10" name="Line 10"/>
        <xdr:cNvSpPr>
          <a:spLocks/>
        </xdr:cNvSpPr>
      </xdr:nvSpPr>
      <xdr:spPr>
        <a:xfrm>
          <a:off x="7381875" y="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428625</xdr:colOff>
      <xdr:row>0</xdr:row>
      <xdr:rowOff>0</xdr:rowOff>
    </xdr:from>
    <xdr:to>
      <xdr:col>11</xdr:col>
      <xdr:colOff>514350</xdr:colOff>
      <xdr:row>0</xdr:row>
      <xdr:rowOff>0</xdr:rowOff>
    </xdr:to>
    <xdr:sp>
      <xdr:nvSpPr>
        <xdr:cNvPr id="11" name="Line 11"/>
        <xdr:cNvSpPr>
          <a:spLocks/>
        </xdr:cNvSpPr>
      </xdr:nvSpPr>
      <xdr:spPr>
        <a:xfrm>
          <a:off x="8124825" y="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428625</xdr:colOff>
      <xdr:row>0</xdr:row>
      <xdr:rowOff>0</xdr:rowOff>
    </xdr:from>
    <xdr:to>
      <xdr:col>11</xdr:col>
      <xdr:colOff>514350</xdr:colOff>
      <xdr:row>0</xdr:row>
      <xdr:rowOff>0</xdr:rowOff>
    </xdr:to>
    <xdr:sp>
      <xdr:nvSpPr>
        <xdr:cNvPr id="12" name="Line 12"/>
        <xdr:cNvSpPr>
          <a:spLocks/>
        </xdr:cNvSpPr>
      </xdr:nvSpPr>
      <xdr:spPr>
        <a:xfrm>
          <a:off x="8124825" y="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161925</xdr:colOff>
      <xdr:row>0</xdr:row>
      <xdr:rowOff>0</xdr:rowOff>
    </xdr:from>
    <xdr:to>
      <xdr:col>11</xdr:col>
      <xdr:colOff>228600</xdr:colOff>
      <xdr:row>0</xdr:row>
      <xdr:rowOff>0</xdr:rowOff>
    </xdr:to>
    <xdr:sp>
      <xdr:nvSpPr>
        <xdr:cNvPr id="13" name="Line 13"/>
        <xdr:cNvSpPr>
          <a:spLocks/>
        </xdr:cNvSpPr>
      </xdr:nvSpPr>
      <xdr:spPr>
        <a:xfrm>
          <a:off x="7858125" y="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161925</xdr:colOff>
      <xdr:row>0</xdr:row>
      <xdr:rowOff>0</xdr:rowOff>
    </xdr:from>
    <xdr:to>
      <xdr:col>11</xdr:col>
      <xdr:colOff>228600</xdr:colOff>
      <xdr:row>0</xdr:row>
      <xdr:rowOff>0</xdr:rowOff>
    </xdr:to>
    <xdr:sp>
      <xdr:nvSpPr>
        <xdr:cNvPr id="14" name="Line 14"/>
        <xdr:cNvSpPr>
          <a:spLocks/>
        </xdr:cNvSpPr>
      </xdr:nvSpPr>
      <xdr:spPr>
        <a:xfrm>
          <a:off x="7858125" y="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457200</xdr:colOff>
      <xdr:row>0</xdr:row>
      <xdr:rowOff>0</xdr:rowOff>
    </xdr:from>
    <xdr:to>
      <xdr:col>11</xdr:col>
      <xdr:colOff>533400</xdr:colOff>
      <xdr:row>0</xdr:row>
      <xdr:rowOff>0</xdr:rowOff>
    </xdr:to>
    <xdr:sp>
      <xdr:nvSpPr>
        <xdr:cNvPr id="15" name="Line 15"/>
        <xdr:cNvSpPr>
          <a:spLocks/>
        </xdr:cNvSpPr>
      </xdr:nvSpPr>
      <xdr:spPr>
        <a:xfrm>
          <a:off x="8153400" y="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16" name="Line 16"/>
        <xdr:cNvSpPr>
          <a:spLocks/>
        </xdr:cNvSpPr>
      </xdr:nvSpPr>
      <xdr:spPr>
        <a:xfrm>
          <a:off x="15430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17" name="Line 17"/>
        <xdr:cNvSpPr>
          <a:spLocks/>
        </xdr:cNvSpPr>
      </xdr:nvSpPr>
      <xdr:spPr>
        <a:xfrm>
          <a:off x="15430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457200</xdr:colOff>
      <xdr:row>0</xdr:row>
      <xdr:rowOff>0</xdr:rowOff>
    </xdr:from>
    <xdr:to>
      <xdr:col>11</xdr:col>
      <xdr:colOff>533400</xdr:colOff>
      <xdr:row>0</xdr:row>
      <xdr:rowOff>0</xdr:rowOff>
    </xdr:to>
    <xdr:sp>
      <xdr:nvSpPr>
        <xdr:cNvPr id="18" name="Line 18"/>
        <xdr:cNvSpPr>
          <a:spLocks/>
        </xdr:cNvSpPr>
      </xdr:nvSpPr>
      <xdr:spPr>
        <a:xfrm>
          <a:off x="8153400" y="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171450</xdr:colOff>
      <xdr:row>0</xdr:row>
      <xdr:rowOff>0</xdr:rowOff>
    </xdr:from>
    <xdr:to>
      <xdr:col>11</xdr:col>
      <xdr:colOff>266700</xdr:colOff>
      <xdr:row>0</xdr:row>
      <xdr:rowOff>0</xdr:rowOff>
    </xdr:to>
    <xdr:sp>
      <xdr:nvSpPr>
        <xdr:cNvPr id="19" name="Line 19"/>
        <xdr:cNvSpPr>
          <a:spLocks/>
        </xdr:cNvSpPr>
      </xdr:nvSpPr>
      <xdr:spPr>
        <a:xfrm>
          <a:off x="7867650" y="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161925</xdr:colOff>
      <xdr:row>0</xdr:row>
      <xdr:rowOff>0</xdr:rowOff>
    </xdr:from>
    <xdr:to>
      <xdr:col>11</xdr:col>
      <xdr:colOff>266700</xdr:colOff>
      <xdr:row>0</xdr:row>
      <xdr:rowOff>0</xdr:rowOff>
    </xdr:to>
    <xdr:sp>
      <xdr:nvSpPr>
        <xdr:cNvPr id="20" name="Line 20"/>
        <xdr:cNvSpPr>
          <a:spLocks/>
        </xdr:cNvSpPr>
      </xdr:nvSpPr>
      <xdr:spPr>
        <a:xfrm>
          <a:off x="7858125" y="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21" name="Line 21"/>
        <xdr:cNvSpPr>
          <a:spLocks/>
        </xdr:cNvSpPr>
      </xdr:nvSpPr>
      <xdr:spPr>
        <a:xfrm>
          <a:off x="15430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22" name="Line 22"/>
        <xdr:cNvSpPr>
          <a:spLocks/>
        </xdr:cNvSpPr>
      </xdr:nvSpPr>
      <xdr:spPr>
        <a:xfrm>
          <a:off x="15430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514350</xdr:colOff>
      <xdr:row>0</xdr:row>
      <xdr:rowOff>0</xdr:rowOff>
    </xdr:from>
    <xdr:to>
      <xdr:col>11</xdr:col>
      <xdr:colOff>781050</xdr:colOff>
      <xdr:row>0</xdr:row>
      <xdr:rowOff>0</xdr:rowOff>
    </xdr:to>
    <xdr:sp>
      <xdr:nvSpPr>
        <xdr:cNvPr id="23" name="Line 23"/>
        <xdr:cNvSpPr>
          <a:spLocks/>
        </xdr:cNvSpPr>
      </xdr:nvSpPr>
      <xdr:spPr>
        <a:xfrm>
          <a:off x="7429500" y="0"/>
          <a:ext cx="1047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323850</xdr:colOff>
      <xdr:row>0</xdr:row>
      <xdr:rowOff>0</xdr:rowOff>
    </xdr:from>
    <xdr:to>
      <xdr:col>10</xdr:col>
      <xdr:colOff>466725</xdr:colOff>
      <xdr:row>0</xdr:row>
      <xdr:rowOff>0</xdr:rowOff>
    </xdr:to>
    <xdr:sp>
      <xdr:nvSpPr>
        <xdr:cNvPr id="24" name="Line 24"/>
        <xdr:cNvSpPr>
          <a:spLocks/>
        </xdr:cNvSpPr>
      </xdr:nvSpPr>
      <xdr:spPr>
        <a:xfrm flipV="1">
          <a:off x="7239000" y="0"/>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257175</xdr:colOff>
      <xdr:row>0</xdr:row>
      <xdr:rowOff>0</xdr:rowOff>
    </xdr:from>
    <xdr:to>
      <xdr:col>10</xdr:col>
      <xdr:colOff>323850</xdr:colOff>
      <xdr:row>0</xdr:row>
      <xdr:rowOff>0</xdr:rowOff>
    </xdr:to>
    <xdr:sp>
      <xdr:nvSpPr>
        <xdr:cNvPr id="25" name="Line 25"/>
        <xdr:cNvSpPr>
          <a:spLocks/>
        </xdr:cNvSpPr>
      </xdr:nvSpPr>
      <xdr:spPr>
        <a:xfrm flipH="1" flipV="1">
          <a:off x="7172325" y="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457200</xdr:colOff>
      <xdr:row>0</xdr:row>
      <xdr:rowOff>0</xdr:rowOff>
    </xdr:from>
    <xdr:to>
      <xdr:col>11</xdr:col>
      <xdr:colOff>571500</xdr:colOff>
      <xdr:row>0</xdr:row>
      <xdr:rowOff>0</xdr:rowOff>
    </xdr:to>
    <xdr:sp>
      <xdr:nvSpPr>
        <xdr:cNvPr id="26" name="Line 26"/>
        <xdr:cNvSpPr>
          <a:spLocks/>
        </xdr:cNvSpPr>
      </xdr:nvSpPr>
      <xdr:spPr>
        <a:xfrm>
          <a:off x="8153400" y="0"/>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466725</xdr:colOff>
      <xdr:row>0</xdr:row>
      <xdr:rowOff>0</xdr:rowOff>
    </xdr:from>
    <xdr:to>
      <xdr:col>12</xdr:col>
      <xdr:colOff>9525</xdr:colOff>
      <xdr:row>0</xdr:row>
      <xdr:rowOff>0</xdr:rowOff>
    </xdr:to>
    <xdr:sp>
      <xdr:nvSpPr>
        <xdr:cNvPr id="27" name="Line 27"/>
        <xdr:cNvSpPr>
          <a:spLocks/>
        </xdr:cNvSpPr>
      </xdr:nvSpPr>
      <xdr:spPr>
        <a:xfrm>
          <a:off x="7381875" y="0"/>
          <a:ext cx="1104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381000</xdr:colOff>
      <xdr:row>4</xdr:row>
      <xdr:rowOff>161925</xdr:rowOff>
    </xdr:from>
    <xdr:to>
      <xdr:col>8</xdr:col>
      <xdr:colOff>466725</xdr:colOff>
      <xdr:row>7</xdr:row>
      <xdr:rowOff>76200</xdr:rowOff>
    </xdr:to>
    <xdr:sp>
      <xdr:nvSpPr>
        <xdr:cNvPr id="28" name="AutoShape 35"/>
        <xdr:cNvSpPr>
          <a:spLocks/>
        </xdr:cNvSpPr>
      </xdr:nvSpPr>
      <xdr:spPr>
        <a:xfrm>
          <a:off x="4314825" y="876300"/>
          <a:ext cx="1647825" cy="514350"/>
        </a:xfrm>
        <a:prstGeom prst="wedgeRectCallout">
          <a:avLst>
            <a:gd name="adj1" fmla="val -67814"/>
            <a:gd name="adj2" fmla="val 137694"/>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Additional Columns can be added as necessary - Copy the full column and paste</a:t>
          </a:r>
        </a:p>
      </xdr:txBody>
    </xdr:sp>
    <xdr:clientData/>
  </xdr:twoCellAnchor>
  <xdr:twoCellAnchor>
    <xdr:from>
      <xdr:col>6</xdr:col>
      <xdr:colOff>104775</xdr:colOff>
      <xdr:row>32</xdr:row>
      <xdr:rowOff>28575</xdr:rowOff>
    </xdr:from>
    <xdr:to>
      <xdr:col>8</xdr:col>
      <xdr:colOff>447675</xdr:colOff>
      <xdr:row>35</xdr:row>
      <xdr:rowOff>133350</xdr:rowOff>
    </xdr:to>
    <xdr:sp>
      <xdr:nvSpPr>
        <xdr:cNvPr id="29" name="AutoShape 36"/>
        <xdr:cNvSpPr>
          <a:spLocks/>
        </xdr:cNvSpPr>
      </xdr:nvSpPr>
      <xdr:spPr>
        <a:xfrm>
          <a:off x="4038600" y="6343650"/>
          <a:ext cx="1905000" cy="704850"/>
        </a:xfrm>
        <a:prstGeom prst="wedgeRectCallout">
          <a:avLst>
            <a:gd name="adj1" fmla="val -53000"/>
            <a:gd name="adj2" fmla="val 210810"/>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Additional Rows can be added as necessary - Insert Rows and then make sure the  calculations capture the full range</a:t>
          </a:r>
        </a:p>
      </xdr:txBody>
    </xdr:sp>
    <xdr:clientData/>
  </xdr:twoCellAnchor>
  <xdr:twoCellAnchor editAs="oneCell">
    <xdr:from>
      <xdr:col>0</xdr:col>
      <xdr:colOff>0</xdr:colOff>
      <xdr:row>0</xdr:row>
      <xdr:rowOff>0</xdr:rowOff>
    </xdr:from>
    <xdr:to>
      <xdr:col>1</xdr:col>
      <xdr:colOff>666750</xdr:colOff>
      <xdr:row>2</xdr:row>
      <xdr:rowOff>85725</xdr:rowOff>
    </xdr:to>
    <xdr:pic>
      <xdr:nvPicPr>
        <xdr:cNvPr id="30" name="Picture 37" descr="ITT Industries"/>
        <xdr:cNvPicPr preferRelativeResize="1">
          <a:picLocks noChangeAspect="1"/>
        </xdr:cNvPicPr>
      </xdr:nvPicPr>
      <xdr:blipFill>
        <a:blip r:embed="rId3"/>
        <a:stretch>
          <a:fillRect/>
        </a:stretch>
      </xdr:blipFill>
      <xdr:spPr>
        <a:xfrm>
          <a:off x="0" y="0"/>
          <a:ext cx="1000125" cy="409575"/>
        </a:xfrm>
        <a:prstGeom prst="rect">
          <a:avLst/>
        </a:prstGeom>
        <a:noFill/>
        <a:ln w="9525" cmpd="sng">
          <a:noFill/>
        </a:ln>
      </xdr:spPr>
    </xdr:pic>
    <xdr:clientData/>
  </xdr:twoCellAnchor>
  <xdr:twoCellAnchor>
    <xdr:from>
      <xdr:col>6</xdr:col>
      <xdr:colOff>428625</xdr:colOff>
      <xdr:row>0</xdr:row>
      <xdr:rowOff>133350</xdr:rowOff>
    </xdr:from>
    <xdr:to>
      <xdr:col>8</xdr:col>
      <xdr:colOff>514350</xdr:colOff>
      <xdr:row>3</xdr:row>
      <xdr:rowOff>104775</xdr:rowOff>
    </xdr:to>
    <xdr:sp>
      <xdr:nvSpPr>
        <xdr:cNvPr id="31" name="AutoShape 35"/>
        <xdr:cNvSpPr>
          <a:spLocks/>
        </xdr:cNvSpPr>
      </xdr:nvSpPr>
      <xdr:spPr>
        <a:xfrm>
          <a:off x="4362450" y="133350"/>
          <a:ext cx="1647825" cy="485775"/>
        </a:xfrm>
        <a:prstGeom prst="wedgeRectCallout">
          <a:avLst>
            <a:gd name="adj1" fmla="val -75907"/>
            <a:gd name="adj2" fmla="val 87694"/>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Enter specifications &amp; information into fields in yellow</a:t>
          </a:r>
        </a:p>
      </xdr:txBody>
    </xdr:sp>
    <xdr:clientData/>
  </xdr:twoCellAnchor>
  <xdr:twoCellAnchor>
    <xdr:from>
      <xdr:col>6</xdr:col>
      <xdr:colOff>466725</xdr:colOff>
      <xdr:row>10</xdr:row>
      <xdr:rowOff>190500</xdr:rowOff>
    </xdr:from>
    <xdr:to>
      <xdr:col>8</xdr:col>
      <xdr:colOff>552450</xdr:colOff>
      <xdr:row>13</xdr:row>
      <xdr:rowOff>104775</xdr:rowOff>
    </xdr:to>
    <xdr:sp>
      <xdr:nvSpPr>
        <xdr:cNvPr id="32" name="AutoShape 35"/>
        <xdr:cNvSpPr>
          <a:spLocks/>
        </xdr:cNvSpPr>
      </xdr:nvSpPr>
      <xdr:spPr>
        <a:xfrm>
          <a:off x="4400550" y="2105025"/>
          <a:ext cx="1647825" cy="514350"/>
        </a:xfrm>
        <a:prstGeom prst="wedgeRectCallout">
          <a:avLst>
            <a:gd name="adj1" fmla="val -75907"/>
            <a:gd name="adj2" fmla="val 87694"/>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Enter measurement results into fields in yellow</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361950</xdr:colOff>
      <xdr:row>1</xdr:row>
      <xdr:rowOff>19050</xdr:rowOff>
    </xdr:from>
    <xdr:to>
      <xdr:col>2</xdr:col>
      <xdr:colOff>190500</xdr:colOff>
      <xdr:row>2</xdr:row>
      <xdr:rowOff>95250</xdr:rowOff>
    </xdr:to>
    <xdr:pic>
      <xdr:nvPicPr>
        <xdr:cNvPr id="1" name="Picture 4" descr="ITT Industries"/>
        <xdr:cNvPicPr preferRelativeResize="1">
          <a:picLocks noChangeAspect="1"/>
        </xdr:cNvPicPr>
      </xdr:nvPicPr>
      <xdr:blipFill>
        <a:blip r:embed="rId1"/>
        <a:stretch>
          <a:fillRect/>
        </a:stretch>
      </xdr:blipFill>
      <xdr:spPr>
        <a:xfrm>
          <a:off x="361950" y="247650"/>
          <a:ext cx="657225" cy="314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495300</xdr:colOff>
      <xdr:row>1</xdr:row>
      <xdr:rowOff>9525</xdr:rowOff>
    </xdr:to>
    <xdr:pic>
      <xdr:nvPicPr>
        <xdr:cNvPr id="1" name="Picture 4" descr="ITT Industries"/>
        <xdr:cNvPicPr preferRelativeResize="1">
          <a:picLocks noChangeAspect="1"/>
        </xdr:cNvPicPr>
      </xdr:nvPicPr>
      <xdr:blipFill>
        <a:blip r:embed="rId1"/>
        <a:stretch>
          <a:fillRect/>
        </a:stretch>
      </xdr:blipFill>
      <xdr:spPr>
        <a:xfrm>
          <a:off x="0" y="0"/>
          <a:ext cx="1000125" cy="4667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ogram%20Files\Microsoft%20Office\OFFICE11\xlstart\QE%20Tools.xla"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daniel.papsidero\AppData\Local\Temp\7deb1fff-1f1b-42cb-af91-5f81358af152\prep%20files\Supplier%20PPAP%20Forms%20Kit%20Revision%20A%200918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srWks_DataSheet"/>
      <sheetName val="tmlWks_Tool Roadmap"/>
      <sheetName val="tmlWks_Project Charter"/>
      <sheetName val="wksSIPOC"/>
      <sheetName val="tmlWks_FMEA"/>
      <sheetName val="wksCauseEffect"/>
      <sheetName val="tmlWks_Control Plan Mfg"/>
      <sheetName val="tmlWks_Control Plan Trans"/>
      <sheetName val="tmlWks_HOQ"/>
      <sheetName val="tmlWks_Pugh Matrix"/>
      <sheetName val="tmlWks_Scorecard"/>
      <sheetName val="tmlWks_Scorecard_Simple"/>
      <sheetName val="tmlWks_Yield Analyzer"/>
      <sheetName val="tmlWks_test variance - standard"/>
      <sheetName val="tmlWks_test two variances"/>
      <sheetName val="tmlWks_test paired data"/>
      <sheetName val="tmlWks_test two proportions"/>
      <sheetName val="tmlWks_test two means - ind"/>
      <sheetName val="tmlWks_Process Cap Converter"/>
      <sheetName val="tmlWks_Sigma Level Converter"/>
      <sheetName val="tmlWks_GageRR"/>
      <sheetName val="tmlWks_Paired(Rep) Meas Study"/>
      <sheetName val="tmlWks_Attribute Matching Study"/>
      <sheetName val="wksMultiBoxPlot"/>
      <sheetName val="wksPareto"/>
      <sheetName val="wksXbar-Range"/>
      <sheetName val="wksP-Chart"/>
      <sheetName val="wksHistogram"/>
      <sheetName val="wksCapAnalysis"/>
      <sheetName val="wksCapAnalysisNonNormal"/>
      <sheetName val="wksCapAnalysisBinomial"/>
      <sheetName val="wksScatterPlot"/>
      <sheetName val="wksRunChart"/>
      <sheetName val="wksDOEAnalysis"/>
      <sheetName val="wksFactorial"/>
      <sheetName val="wksMRegression"/>
      <sheetName val="wksBlank"/>
      <sheetName val="wksEnabledMenu"/>
      <sheetName val="wksDisabledMenu"/>
      <sheetName val="tmlWks_Tolerance Analysis"/>
      <sheetName val="wksTolSimLinear"/>
    </sheetNames>
    <sheetDataSet>
      <sheetData sheetId="27">
        <row r="2">
          <cell r="AB2">
            <v>1</v>
          </cell>
        </row>
        <row r="10">
          <cell r="C10" t="e">
            <v>#DIV/0!</v>
          </cell>
        </row>
        <row r="12">
          <cell r="AF12">
            <v>2</v>
          </cell>
        </row>
      </sheetData>
      <sheetData sheetId="28">
        <row r="2">
          <cell r="AB2" t="e">
            <v>#DIV/0!</v>
          </cell>
        </row>
        <row r="12">
          <cell r="AF12">
            <v>1</v>
          </cell>
        </row>
      </sheetData>
      <sheetData sheetId="29">
        <row r="2">
          <cell r="AB2" t="e">
            <v>#DIV/0!</v>
          </cell>
        </row>
        <row r="12">
          <cell r="AF12">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cro Setup "/>
      <sheetName val="PPAP Supplier Checklist Externa"/>
      <sheetName val="Cooper PSW Format "/>
      <sheetName val="Control Plan"/>
      <sheetName val="Design DFMEA"/>
      <sheetName val="Process PFMEA"/>
      <sheetName val="Cooper Dim Data Sheet"/>
      <sheetName val="Supplier Change Request"/>
      <sheetName val="Tooling Information Form"/>
      <sheetName val="Packaging Form"/>
      <sheetName val="Specification Deviation Form"/>
      <sheetName val="GR&amp;R Multiple"/>
      <sheetName val="Ppk"/>
      <sheetName val="Cpk Subgroup"/>
      <sheetName val="Cpk Moving Range"/>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oleObject" Target="../embeddings/oleObject_5_1.bin" /><Relationship Id="rId3" Type="http://schemas.openxmlformats.org/officeDocument/2006/relationships/oleObject" Target="../embeddings/oleObject_5_2.bin" /><Relationship Id="rId4" Type="http://schemas.openxmlformats.org/officeDocument/2006/relationships/oleObject" Target="../embeddings/oleObject_5_3.bin" /><Relationship Id="rId5" Type="http://schemas.openxmlformats.org/officeDocument/2006/relationships/oleObject" Target="../embeddings/oleObject_5_4.bin" /><Relationship Id="rId6" Type="http://schemas.openxmlformats.org/officeDocument/2006/relationships/vmlDrawing" Target="../drawings/vmlDrawing4.vml" /><Relationship Id="rId7" Type="http://schemas.openxmlformats.org/officeDocument/2006/relationships/drawing" Target="../drawings/drawing5.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50">
    <pageSetUpPr fitToPage="1"/>
  </sheetPr>
  <dimension ref="A1:U83"/>
  <sheetViews>
    <sheetView tabSelected="1" view="pageBreakPreview" zoomScaleNormal="85" zoomScaleSheetLayoutView="100" zoomScalePageLayoutView="0" workbookViewId="0" topLeftCell="A1">
      <selection activeCell="P72" sqref="P72"/>
    </sheetView>
  </sheetViews>
  <sheetFormatPr defaultColWidth="9.140625" defaultRowHeight="12.75"/>
  <cols>
    <col min="1" max="1" width="1.57421875" style="0" customWidth="1"/>
    <col min="2" max="17" width="5.140625" style="0" customWidth="1"/>
    <col min="18" max="18" width="7.8515625" style="0" customWidth="1"/>
    <col min="19" max="19" width="2.140625" style="0" customWidth="1"/>
  </cols>
  <sheetData>
    <row r="1" spans="1:19" ht="42.75" customHeight="1" thickBot="1">
      <c r="A1" s="28"/>
      <c r="B1" s="29"/>
      <c r="C1" s="29"/>
      <c r="D1" s="29"/>
      <c r="E1" s="29"/>
      <c r="F1" s="29"/>
      <c r="G1" s="29"/>
      <c r="H1" s="29"/>
      <c r="I1" s="29"/>
      <c r="J1" s="37" t="s">
        <v>11</v>
      </c>
      <c r="K1" s="29"/>
      <c r="L1" s="29"/>
      <c r="M1" s="29"/>
      <c r="N1" s="29"/>
      <c r="O1" s="29"/>
      <c r="P1" s="29"/>
      <c r="Q1" s="29"/>
      <c r="R1" s="29"/>
      <c r="S1" s="30"/>
    </row>
    <row r="2" spans="1:19" ht="18" customHeight="1">
      <c r="A2" s="27"/>
      <c r="B2" s="36"/>
      <c r="C2" s="16"/>
      <c r="D2" s="16"/>
      <c r="E2" s="16"/>
      <c r="F2" s="16"/>
      <c r="G2" s="16"/>
      <c r="H2" s="16"/>
      <c r="I2" s="16"/>
      <c r="J2" s="308"/>
      <c r="K2" s="308"/>
      <c r="L2" s="308"/>
      <c r="M2" s="308"/>
      <c r="N2" s="308"/>
      <c r="O2" s="308"/>
      <c r="P2" s="308"/>
      <c r="Q2" s="308"/>
      <c r="R2" s="308"/>
      <c r="S2" s="309"/>
    </row>
    <row r="3" spans="1:19" ht="12.75">
      <c r="A3" s="18"/>
      <c r="B3" s="3" t="s">
        <v>33</v>
      </c>
      <c r="C3" s="2"/>
      <c r="D3" s="311"/>
      <c r="E3" s="311"/>
      <c r="F3" s="311"/>
      <c r="G3" s="311"/>
      <c r="H3" s="311"/>
      <c r="I3" s="311"/>
      <c r="J3" s="311"/>
      <c r="K3" s="3" t="s">
        <v>40</v>
      </c>
      <c r="L3" s="2"/>
      <c r="M3" s="2"/>
      <c r="N3" s="311"/>
      <c r="O3" s="311"/>
      <c r="P3" s="311"/>
      <c r="Q3" s="311"/>
      <c r="R3" s="311"/>
      <c r="S3" s="19"/>
    </row>
    <row r="4" spans="1:19" ht="6" customHeight="1">
      <c r="A4" s="18"/>
      <c r="B4" s="2"/>
      <c r="C4" s="2"/>
      <c r="D4" s="2"/>
      <c r="E4" s="2"/>
      <c r="F4" s="2"/>
      <c r="G4" s="2"/>
      <c r="H4" s="2"/>
      <c r="I4" s="2"/>
      <c r="J4" s="2"/>
      <c r="K4" s="2"/>
      <c r="L4" s="2"/>
      <c r="M4" s="2"/>
      <c r="N4" s="2"/>
      <c r="O4" s="2"/>
      <c r="P4" s="2"/>
      <c r="Q4" s="2"/>
      <c r="R4" s="2"/>
      <c r="S4" s="19"/>
    </row>
    <row r="5" spans="1:21" ht="19.5">
      <c r="A5" s="18"/>
      <c r="B5" s="3" t="s">
        <v>42</v>
      </c>
      <c r="C5" s="2"/>
      <c r="D5" s="2"/>
      <c r="E5" s="307"/>
      <c r="F5" s="305"/>
      <c r="G5" s="305"/>
      <c r="H5" s="305"/>
      <c r="I5" s="305"/>
      <c r="J5" s="305"/>
      <c r="K5" s="12" t="s">
        <v>41</v>
      </c>
      <c r="L5" s="2"/>
      <c r="M5" s="2"/>
      <c r="N5" s="311"/>
      <c r="O5" s="311"/>
      <c r="P5" s="311"/>
      <c r="Q5" s="311"/>
      <c r="R5" s="311"/>
      <c r="S5" s="19"/>
      <c r="U5" s="38"/>
    </row>
    <row r="6" spans="1:19" ht="6" customHeight="1">
      <c r="A6" s="18"/>
      <c r="B6" s="2"/>
      <c r="C6" s="10"/>
      <c r="D6" s="10"/>
      <c r="E6" s="2"/>
      <c r="F6" s="2"/>
      <c r="G6" s="2"/>
      <c r="H6" s="2"/>
      <c r="I6" s="2"/>
      <c r="J6" s="2"/>
      <c r="K6" s="2"/>
      <c r="L6" s="2"/>
      <c r="M6" s="2"/>
      <c r="N6" s="2"/>
      <c r="O6" s="2"/>
      <c r="P6" s="2"/>
      <c r="Q6" s="2"/>
      <c r="R6" s="2"/>
      <c r="S6" s="19"/>
    </row>
    <row r="7" spans="1:19" ht="12.75">
      <c r="A7" s="18"/>
      <c r="B7" s="11" t="s">
        <v>34</v>
      </c>
      <c r="C7" s="11"/>
      <c r="D7" s="11"/>
      <c r="E7" s="2"/>
      <c r="F7" s="311"/>
      <c r="G7" s="311"/>
      <c r="H7" s="311"/>
      <c r="I7" s="311"/>
      <c r="J7" s="311"/>
      <c r="K7" s="311"/>
      <c r="L7" s="311"/>
      <c r="M7" s="311"/>
      <c r="N7" s="7" t="s">
        <v>12</v>
      </c>
      <c r="O7" s="301"/>
      <c r="P7" s="301"/>
      <c r="Q7" s="2"/>
      <c r="R7" s="2"/>
      <c r="S7" s="19"/>
    </row>
    <row r="8" spans="1:19" ht="5.25" customHeight="1">
      <c r="A8" s="18"/>
      <c r="B8" s="2"/>
      <c r="C8" s="2"/>
      <c r="D8" s="2"/>
      <c r="E8" s="2"/>
      <c r="F8" s="2"/>
      <c r="G8" s="2"/>
      <c r="H8" s="2"/>
      <c r="I8" s="2"/>
      <c r="J8" s="2"/>
      <c r="K8" s="2"/>
      <c r="L8" s="2"/>
      <c r="M8" s="2"/>
      <c r="N8" s="2"/>
      <c r="O8" s="2"/>
      <c r="P8" s="2"/>
      <c r="Q8" s="2"/>
      <c r="R8" s="2"/>
      <c r="S8" s="19"/>
    </row>
    <row r="9" spans="1:19" ht="6" customHeight="1">
      <c r="A9" s="18"/>
      <c r="B9" s="2"/>
      <c r="C9" s="2"/>
      <c r="D9" s="2"/>
      <c r="E9" s="2"/>
      <c r="F9" s="2"/>
      <c r="G9" s="2"/>
      <c r="H9" s="2"/>
      <c r="I9" s="2"/>
      <c r="J9" s="2"/>
      <c r="K9" s="2"/>
      <c r="L9" s="2"/>
      <c r="M9" s="2"/>
      <c r="N9" s="2"/>
      <c r="O9" s="2"/>
      <c r="P9" s="2"/>
      <c r="Q9" s="2"/>
      <c r="R9" s="2"/>
      <c r="S9" s="19"/>
    </row>
    <row r="10" spans="1:19" ht="12.75" customHeight="1">
      <c r="A10" s="18"/>
      <c r="B10" s="312" t="s">
        <v>45</v>
      </c>
      <c r="C10" s="312"/>
      <c r="D10" s="312"/>
      <c r="E10" s="312"/>
      <c r="F10" s="312"/>
      <c r="G10" s="312"/>
      <c r="H10" s="2"/>
      <c r="I10" s="2"/>
      <c r="J10" s="2"/>
      <c r="K10" s="3" t="s">
        <v>13</v>
      </c>
      <c r="L10" s="2"/>
      <c r="M10" s="2"/>
      <c r="N10" s="301"/>
      <c r="O10" s="301"/>
      <c r="P10" s="302"/>
      <c r="Q10" s="302"/>
      <c r="R10" s="265"/>
      <c r="S10" s="19"/>
    </row>
    <row r="11" spans="1:19" ht="6" customHeight="1">
      <c r="A11" s="18"/>
      <c r="B11" s="10"/>
      <c r="C11" s="10"/>
      <c r="D11" s="10"/>
      <c r="E11" s="10"/>
      <c r="F11" s="2"/>
      <c r="G11" s="2"/>
      <c r="H11" s="2"/>
      <c r="I11" s="2"/>
      <c r="J11" s="2"/>
      <c r="K11" s="2"/>
      <c r="L11" s="2"/>
      <c r="M11" s="2"/>
      <c r="N11" s="2"/>
      <c r="O11" s="2"/>
      <c r="P11" s="2"/>
      <c r="Q11" s="2"/>
      <c r="R11" s="2"/>
      <c r="S11" s="19"/>
    </row>
    <row r="12" spans="1:19" ht="6" customHeight="1">
      <c r="A12" s="18"/>
      <c r="B12" s="2"/>
      <c r="C12" s="2"/>
      <c r="D12" s="2"/>
      <c r="E12" s="2"/>
      <c r="F12" s="2"/>
      <c r="G12" s="2"/>
      <c r="H12" s="2"/>
      <c r="I12" s="2"/>
      <c r="J12" s="2"/>
      <c r="K12" s="2"/>
      <c r="L12" s="2"/>
      <c r="M12" s="2"/>
      <c r="N12" s="2"/>
      <c r="O12" s="2"/>
      <c r="P12" s="2"/>
      <c r="Q12" s="2"/>
      <c r="R12" s="2"/>
      <c r="S12" s="19"/>
    </row>
    <row r="13" spans="1:19" ht="12.75">
      <c r="A13" s="18"/>
      <c r="B13" s="5" t="s">
        <v>180</v>
      </c>
      <c r="C13" s="2"/>
      <c r="D13" s="2"/>
      <c r="E13" s="2"/>
      <c r="F13" s="2"/>
      <c r="G13" s="2"/>
      <c r="H13" s="2"/>
      <c r="I13" s="2"/>
      <c r="K13" s="6" t="s">
        <v>181</v>
      </c>
      <c r="L13" s="2"/>
      <c r="M13" s="2"/>
      <c r="N13" s="2"/>
      <c r="O13" s="2"/>
      <c r="P13" s="2"/>
      <c r="Q13" s="2"/>
      <c r="R13" s="2"/>
      <c r="S13" s="19"/>
    </row>
    <row r="14" spans="1:19" ht="6" customHeight="1">
      <c r="A14" s="18"/>
      <c r="B14" s="2"/>
      <c r="C14" s="2"/>
      <c r="D14" s="2"/>
      <c r="E14" s="2"/>
      <c r="F14" s="2"/>
      <c r="G14" s="2"/>
      <c r="H14" s="2"/>
      <c r="I14" s="2"/>
      <c r="J14" s="2"/>
      <c r="K14" s="2"/>
      <c r="L14" s="2"/>
      <c r="M14" s="2"/>
      <c r="N14" s="2"/>
      <c r="O14" s="2"/>
      <c r="P14" s="2"/>
      <c r="Q14" s="2"/>
      <c r="R14" s="2"/>
      <c r="S14" s="19"/>
    </row>
    <row r="15" spans="1:19" ht="12.75">
      <c r="A15" s="18"/>
      <c r="B15" s="314"/>
      <c r="C15" s="305"/>
      <c r="D15" s="305"/>
      <c r="E15" s="305"/>
      <c r="F15" s="305"/>
      <c r="G15" s="305"/>
      <c r="H15" s="305"/>
      <c r="I15" s="305"/>
      <c r="J15" s="2"/>
      <c r="K15" s="305"/>
      <c r="L15" s="305"/>
      <c r="M15" s="305"/>
      <c r="N15" s="305"/>
      <c r="O15" s="305"/>
      <c r="P15" s="305"/>
      <c r="Q15" s="305"/>
      <c r="R15" s="305"/>
      <c r="S15" s="19"/>
    </row>
    <row r="16" spans="1:19" ht="10.5" customHeight="1">
      <c r="A16" s="18"/>
      <c r="B16" s="3" t="s">
        <v>38</v>
      </c>
      <c r="C16" s="2"/>
      <c r="D16" s="2"/>
      <c r="E16" s="2"/>
      <c r="F16" s="2"/>
      <c r="G16" s="3"/>
      <c r="H16" s="2"/>
      <c r="I16" s="2"/>
      <c r="J16" s="2"/>
      <c r="K16" s="11" t="s">
        <v>14</v>
      </c>
      <c r="L16" s="2"/>
      <c r="M16" s="2"/>
      <c r="N16" s="2"/>
      <c r="O16" s="2"/>
      <c r="P16" s="2"/>
      <c r="Q16" s="2"/>
      <c r="R16" s="2"/>
      <c r="S16" s="19"/>
    </row>
    <row r="17" spans="1:19" ht="6" customHeight="1">
      <c r="A17" s="18"/>
      <c r="B17" s="2"/>
      <c r="C17" s="2"/>
      <c r="D17" s="2"/>
      <c r="E17" s="2"/>
      <c r="F17" s="2"/>
      <c r="G17" s="2"/>
      <c r="H17" s="2"/>
      <c r="I17" s="2"/>
      <c r="J17" s="2"/>
      <c r="K17" s="2"/>
      <c r="L17" s="2"/>
      <c r="M17" s="2"/>
      <c r="N17" s="2"/>
      <c r="O17" s="2"/>
      <c r="P17" s="2"/>
      <c r="Q17" s="2"/>
      <c r="R17" s="2"/>
      <c r="S17" s="19"/>
    </row>
    <row r="18" spans="1:19" ht="12.75">
      <c r="A18" s="18"/>
      <c r="B18" s="305"/>
      <c r="C18" s="305"/>
      <c r="D18" s="305"/>
      <c r="E18" s="305"/>
      <c r="F18" s="305"/>
      <c r="G18" s="305"/>
      <c r="H18" s="305"/>
      <c r="I18" s="305"/>
      <c r="J18" s="2"/>
      <c r="K18" s="307"/>
      <c r="L18" s="305"/>
      <c r="M18" s="305"/>
      <c r="N18" s="305"/>
      <c r="O18" s="305"/>
      <c r="P18" s="305"/>
      <c r="Q18" s="305"/>
      <c r="R18" s="305"/>
      <c r="S18" s="32"/>
    </row>
    <row r="19" spans="1:19" ht="10.5" customHeight="1">
      <c r="A19" s="18"/>
      <c r="B19" s="3" t="s">
        <v>35</v>
      </c>
      <c r="C19" s="2"/>
      <c r="D19" s="2"/>
      <c r="E19" s="2"/>
      <c r="F19" s="2"/>
      <c r="G19" s="2"/>
      <c r="H19" s="2"/>
      <c r="I19" s="2"/>
      <c r="J19" s="2"/>
      <c r="K19" s="3" t="s">
        <v>15</v>
      </c>
      <c r="L19" s="2"/>
      <c r="M19" s="2"/>
      <c r="N19" s="2"/>
      <c r="O19" s="2"/>
      <c r="P19" s="2"/>
      <c r="Q19" s="2"/>
      <c r="R19" s="2"/>
      <c r="S19" s="19"/>
    </row>
    <row r="20" spans="1:19" ht="6" customHeight="1">
      <c r="A20" s="18"/>
      <c r="B20" s="2"/>
      <c r="C20" s="2"/>
      <c r="D20" s="2"/>
      <c r="E20" s="2"/>
      <c r="F20" s="2"/>
      <c r="G20" s="2"/>
      <c r="H20" s="2"/>
      <c r="I20" s="2"/>
      <c r="J20" s="2"/>
      <c r="K20" s="2"/>
      <c r="L20" s="2"/>
      <c r="M20" s="2"/>
      <c r="N20" s="2"/>
      <c r="O20" s="2"/>
      <c r="P20" s="2"/>
      <c r="Q20" s="2"/>
      <c r="R20" s="2"/>
      <c r="S20" s="19"/>
    </row>
    <row r="21" spans="1:19" ht="15.75" customHeight="1">
      <c r="A21" s="18"/>
      <c r="B21" s="1"/>
      <c r="C21" s="1"/>
      <c r="D21" s="1"/>
      <c r="E21" s="26"/>
      <c r="F21" s="1"/>
      <c r="G21" s="26"/>
      <c r="H21" s="1"/>
      <c r="I21" s="1"/>
      <c r="J21" s="2"/>
      <c r="K21" s="305"/>
      <c r="L21" s="305"/>
      <c r="M21" s="305"/>
      <c r="N21" s="305"/>
      <c r="O21" s="305"/>
      <c r="P21" s="305"/>
      <c r="Q21" s="305"/>
      <c r="R21" s="305"/>
      <c r="S21" s="32"/>
    </row>
    <row r="22" spans="1:19" ht="12.75">
      <c r="A22" s="18"/>
      <c r="B22" s="3" t="s">
        <v>36</v>
      </c>
      <c r="C22" s="2"/>
      <c r="D22" s="2"/>
      <c r="E22" s="3" t="s">
        <v>4</v>
      </c>
      <c r="F22" s="2"/>
      <c r="G22" s="7" t="s">
        <v>39</v>
      </c>
      <c r="H22" s="7"/>
      <c r="I22" s="20" t="s">
        <v>5</v>
      </c>
      <c r="J22" s="2"/>
      <c r="K22" s="3" t="s">
        <v>37</v>
      </c>
      <c r="L22" s="2"/>
      <c r="M22" s="2"/>
      <c r="N22" s="2"/>
      <c r="O22" s="2"/>
      <c r="P22" s="2"/>
      <c r="Q22" s="2"/>
      <c r="R22" s="2"/>
      <c r="S22" s="19"/>
    </row>
    <row r="23" spans="1:19" s="2" customFormat="1" ht="6" customHeight="1">
      <c r="A23" s="18"/>
      <c r="S23" s="19"/>
    </row>
    <row r="24" spans="1:19" ht="12.75">
      <c r="A24" s="18"/>
      <c r="B24" s="5" t="s">
        <v>6</v>
      </c>
      <c r="C24" s="2"/>
      <c r="D24" s="2"/>
      <c r="E24" s="2"/>
      <c r="F24" s="2"/>
      <c r="G24" s="2"/>
      <c r="H24" s="2"/>
      <c r="I24" s="2"/>
      <c r="J24" s="2"/>
      <c r="K24" s="2"/>
      <c r="L24" s="2"/>
      <c r="M24" s="2"/>
      <c r="N24" s="2"/>
      <c r="O24" s="2"/>
      <c r="P24" s="2"/>
      <c r="Q24" s="2"/>
      <c r="R24" s="2"/>
      <c r="S24" s="19"/>
    </row>
    <row r="25" spans="1:19" ht="12.75">
      <c r="A25" s="18"/>
      <c r="B25" s="2"/>
      <c r="C25" s="3" t="s">
        <v>16</v>
      </c>
      <c r="D25" s="2"/>
      <c r="E25" s="2"/>
      <c r="F25" s="2"/>
      <c r="G25" s="2"/>
      <c r="H25" s="2"/>
      <c r="I25" s="2"/>
      <c r="J25" s="2"/>
      <c r="K25" s="2"/>
      <c r="L25" s="2"/>
      <c r="M25" s="3" t="s">
        <v>17</v>
      </c>
      <c r="N25" s="2"/>
      <c r="O25" s="2"/>
      <c r="P25" s="2"/>
      <c r="Q25" s="2"/>
      <c r="R25" s="2"/>
      <c r="S25" s="19"/>
    </row>
    <row r="26" spans="1:19" ht="12.75">
      <c r="A26" s="18"/>
      <c r="B26" s="2"/>
      <c r="C26" s="3" t="s">
        <v>18</v>
      </c>
      <c r="D26" s="2"/>
      <c r="E26" s="2"/>
      <c r="F26" s="2"/>
      <c r="G26" s="2"/>
      <c r="H26" s="2"/>
      <c r="I26" s="2"/>
      <c r="J26" s="2"/>
      <c r="K26" s="2"/>
      <c r="L26" s="2"/>
      <c r="M26" s="3" t="s">
        <v>19</v>
      </c>
      <c r="N26" s="2"/>
      <c r="O26" s="2"/>
      <c r="P26" s="2"/>
      <c r="Q26" s="2"/>
      <c r="R26" s="2"/>
      <c r="S26" s="19"/>
    </row>
    <row r="27" spans="1:19" ht="12.75">
      <c r="A27" s="18"/>
      <c r="B27" s="2"/>
      <c r="C27" s="3" t="s">
        <v>20</v>
      </c>
      <c r="D27" s="2"/>
      <c r="E27" s="2"/>
      <c r="F27" s="2"/>
      <c r="G27" s="2"/>
      <c r="H27" s="2"/>
      <c r="I27" s="2"/>
      <c r="J27" s="2"/>
      <c r="K27" s="2"/>
      <c r="L27" s="2"/>
      <c r="M27" s="3" t="s">
        <v>21</v>
      </c>
      <c r="N27" s="2"/>
      <c r="O27" s="2"/>
      <c r="P27" s="2"/>
      <c r="Q27" s="2"/>
      <c r="R27" s="2"/>
      <c r="S27" s="19"/>
    </row>
    <row r="28" spans="1:19" ht="12.75">
      <c r="A28" s="18"/>
      <c r="B28" s="2"/>
      <c r="C28" s="3" t="s">
        <v>22</v>
      </c>
      <c r="D28" s="2"/>
      <c r="E28" s="2"/>
      <c r="F28" s="2"/>
      <c r="G28" s="2"/>
      <c r="H28" s="2"/>
      <c r="I28" s="2"/>
      <c r="J28" s="2"/>
      <c r="K28" s="2"/>
      <c r="L28" s="2"/>
      <c r="M28" s="3" t="s">
        <v>23</v>
      </c>
      <c r="N28" s="2"/>
      <c r="O28" s="2"/>
      <c r="P28" s="2"/>
      <c r="Q28" s="2"/>
      <c r="R28" s="2"/>
      <c r="S28" s="19"/>
    </row>
    <row r="29" spans="1:19" ht="12.75">
      <c r="A29" s="18"/>
      <c r="B29" s="2"/>
      <c r="C29" s="3" t="s">
        <v>1</v>
      </c>
      <c r="D29" s="2"/>
      <c r="E29" s="2"/>
      <c r="F29" s="2"/>
      <c r="G29" s="2"/>
      <c r="H29" s="2"/>
      <c r="I29" s="2"/>
      <c r="J29" s="2"/>
      <c r="K29" s="2"/>
      <c r="L29" s="2"/>
      <c r="M29" s="3" t="s">
        <v>24</v>
      </c>
      <c r="N29" s="2"/>
      <c r="O29" s="2"/>
      <c r="P29" s="2"/>
      <c r="Q29" s="2"/>
      <c r="R29" s="2"/>
      <c r="S29" s="19"/>
    </row>
    <row r="30" spans="1:19" ht="12.75">
      <c r="A30" s="18"/>
      <c r="B30" s="2"/>
      <c r="C30" s="2"/>
      <c r="D30" s="2"/>
      <c r="E30" s="2"/>
      <c r="F30" s="2"/>
      <c r="G30" s="2"/>
      <c r="H30" s="2"/>
      <c r="I30" s="2"/>
      <c r="J30" s="2"/>
      <c r="K30" s="2"/>
      <c r="L30" s="2"/>
      <c r="M30" s="2"/>
      <c r="N30" s="2"/>
      <c r="O30" s="2"/>
      <c r="P30" s="2"/>
      <c r="Q30" s="2"/>
      <c r="R30" s="2"/>
      <c r="S30" s="19"/>
    </row>
    <row r="31" spans="1:19" ht="12.75">
      <c r="A31" s="18"/>
      <c r="B31" s="5" t="s">
        <v>295</v>
      </c>
      <c r="C31" s="2"/>
      <c r="D31" s="2"/>
      <c r="E31" s="2"/>
      <c r="F31" s="2"/>
      <c r="G31" s="2"/>
      <c r="H31" s="2"/>
      <c r="I31" s="2"/>
      <c r="J31" s="2"/>
      <c r="K31" s="2"/>
      <c r="L31" s="2"/>
      <c r="M31" s="2"/>
      <c r="N31" s="2"/>
      <c r="O31" s="2"/>
      <c r="P31" s="2"/>
      <c r="Q31" s="2"/>
      <c r="R31" s="2"/>
      <c r="S31" s="19"/>
    </row>
    <row r="32" spans="1:19" ht="12.75">
      <c r="A32" s="18"/>
      <c r="B32" s="2"/>
      <c r="C32" s="3" t="s">
        <v>203</v>
      </c>
      <c r="D32" s="2"/>
      <c r="E32" s="2"/>
      <c r="F32" s="2"/>
      <c r="G32" s="2"/>
      <c r="H32" s="2"/>
      <c r="I32" s="2"/>
      <c r="J32" s="2"/>
      <c r="K32" s="2"/>
      <c r="L32" s="2"/>
      <c r="M32" s="2"/>
      <c r="N32" s="2"/>
      <c r="O32" s="2"/>
      <c r="P32" s="2"/>
      <c r="Q32" s="2"/>
      <c r="R32" s="2"/>
      <c r="S32" s="19"/>
    </row>
    <row r="33" spans="1:19" ht="12.75">
      <c r="A33" s="18"/>
      <c r="B33" s="2"/>
      <c r="C33" s="3" t="s">
        <v>204</v>
      </c>
      <c r="D33" s="2"/>
      <c r="E33" s="2"/>
      <c r="F33" s="2"/>
      <c r="G33" s="2"/>
      <c r="H33" s="2"/>
      <c r="I33" s="2"/>
      <c r="J33" s="2"/>
      <c r="K33" s="2"/>
      <c r="L33" s="2"/>
      <c r="M33" s="2"/>
      <c r="N33" s="2"/>
      <c r="O33" s="2"/>
      <c r="P33" s="2"/>
      <c r="Q33" s="2"/>
      <c r="R33" s="2"/>
      <c r="S33" s="19"/>
    </row>
    <row r="34" spans="1:19" s="125" customFormat="1" ht="12.75">
      <c r="A34" s="121"/>
      <c r="B34" s="122"/>
      <c r="C34" s="266" t="s">
        <v>205</v>
      </c>
      <c r="D34" s="122"/>
      <c r="E34" s="122"/>
      <c r="F34" s="122"/>
      <c r="G34" s="122"/>
      <c r="H34" s="122"/>
      <c r="I34" s="122"/>
      <c r="J34" s="122"/>
      <c r="K34" s="122"/>
      <c r="L34" s="122"/>
      <c r="M34" s="122"/>
      <c r="N34" s="122"/>
      <c r="O34" s="122"/>
      <c r="P34" s="122"/>
      <c r="Q34" s="122"/>
      <c r="R34" s="123"/>
      <c r="S34" s="124"/>
    </row>
    <row r="35" spans="1:19" ht="12.75">
      <c r="A35" s="18"/>
      <c r="B35" s="2"/>
      <c r="C35" s="3" t="s">
        <v>294</v>
      </c>
      <c r="D35" s="2"/>
      <c r="E35" s="2"/>
      <c r="F35" s="2"/>
      <c r="G35" s="2"/>
      <c r="H35" s="2"/>
      <c r="I35" s="2"/>
      <c r="J35" s="2"/>
      <c r="K35" s="2"/>
      <c r="L35" s="2"/>
      <c r="M35" s="2"/>
      <c r="N35" s="2"/>
      <c r="O35" s="2"/>
      <c r="P35" s="2"/>
      <c r="Q35" s="2"/>
      <c r="R35" s="2"/>
      <c r="S35" s="19"/>
    </row>
    <row r="36" spans="1:19" ht="13.5" thickBot="1">
      <c r="A36" s="21"/>
      <c r="B36" s="15"/>
      <c r="C36" s="14" t="s">
        <v>292</v>
      </c>
      <c r="D36" s="15"/>
      <c r="E36" s="15"/>
      <c r="F36" s="15"/>
      <c r="G36" s="15"/>
      <c r="H36" s="15"/>
      <c r="I36" s="15"/>
      <c r="J36" s="15"/>
      <c r="K36" s="15"/>
      <c r="L36" s="15"/>
      <c r="M36" s="15"/>
      <c r="N36" s="15"/>
      <c r="O36" s="15"/>
      <c r="P36" s="15"/>
      <c r="Q36" s="15"/>
      <c r="R36" s="15"/>
      <c r="S36" s="22"/>
    </row>
    <row r="37" spans="1:19" ht="6" customHeight="1">
      <c r="A37" s="27"/>
      <c r="B37" s="16"/>
      <c r="C37" s="16"/>
      <c r="D37" s="16"/>
      <c r="E37" s="16"/>
      <c r="F37" s="16"/>
      <c r="G37" s="16"/>
      <c r="H37" s="16"/>
      <c r="I37" s="16"/>
      <c r="J37" s="16"/>
      <c r="K37" s="16"/>
      <c r="L37" s="16"/>
      <c r="M37" s="16"/>
      <c r="N37" s="16"/>
      <c r="O37" s="16"/>
      <c r="P37" s="16"/>
      <c r="Q37" s="16"/>
      <c r="R37" s="16"/>
      <c r="S37" s="17"/>
    </row>
    <row r="38" spans="1:19" ht="12.75">
      <c r="A38" s="18"/>
      <c r="B38" s="5" t="s">
        <v>25</v>
      </c>
      <c r="C38" s="2"/>
      <c r="D38" s="2"/>
      <c r="E38" s="2"/>
      <c r="F38" s="2"/>
      <c r="G38" s="2"/>
      <c r="H38" s="2"/>
      <c r="I38" s="2"/>
      <c r="J38" s="2"/>
      <c r="K38" s="2"/>
      <c r="L38" s="2"/>
      <c r="M38" s="2"/>
      <c r="N38" s="2"/>
      <c r="O38" s="2"/>
      <c r="P38" s="2"/>
      <c r="Q38" s="2"/>
      <c r="R38" s="2"/>
      <c r="S38" s="19"/>
    </row>
    <row r="39" spans="1:19" ht="12.75">
      <c r="A39" s="18"/>
      <c r="B39" s="3" t="s">
        <v>7</v>
      </c>
      <c r="C39" s="2"/>
      <c r="D39" s="2"/>
      <c r="E39" s="2"/>
      <c r="F39" s="2"/>
      <c r="G39" s="2"/>
      <c r="H39" s="2"/>
      <c r="I39" s="2"/>
      <c r="J39" s="2"/>
      <c r="K39" s="3"/>
      <c r="L39" s="3" t="s">
        <v>26</v>
      </c>
      <c r="M39" s="3"/>
      <c r="N39" s="2"/>
      <c r="O39" s="2"/>
      <c r="P39" s="2"/>
      <c r="Q39" s="2"/>
      <c r="R39" s="2"/>
      <c r="S39" s="19"/>
    </row>
    <row r="40" spans="1:19" ht="15.75" customHeight="1">
      <c r="A40" s="18"/>
      <c r="B40" s="3" t="s">
        <v>2</v>
      </c>
      <c r="C40" s="2"/>
      <c r="D40" s="2"/>
      <c r="E40" s="2"/>
      <c r="F40" s="2"/>
      <c r="G40" s="305"/>
      <c r="H40" s="305"/>
      <c r="I40" s="305"/>
      <c r="J40" s="305"/>
      <c r="K40" s="305"/>
      <c r="L40" s="305"/>
      <c r="M40" s="305"/>
      <c r="N40" s="305"/>
      <c r="O40" s="305"/>
      <c r="P40" s="2"/>
      <c r="Q40" s="2"/>
      <c r="R40" s="2"/>
      <c r="S40" s="19"/>
    </row>
    <row r="41" spans="1:19" ht="6" customHeight="1">
      <c r="A41" s="18"/>
      <c r="B41" s="2"/>
      <c r="C41" s="2"/>
      <c r="D41" s="2"/>
      <c r="E41" s="2"/>
      <c r="F41" s="2"/>
      <c r="G41" s="2"/>
      <c r="H41" s="2"/>
      <c r="I41" s="2"/>
      <c r="J41" s="2"/>
      <c r="K41" s="2"/>
      <c r="L41" s="2"/>
      <c r="M41" s="2"/>
      <c r="N41" s="2"/>
      <c r="O41" s="2"/>
      <c r="P41" s="2"/>
      <c r="Q41" s="2"/>
      <c r="R41" s="2"/>
      <c r="S41" s="19"/>
    </row>
    <row r="42" spans="1:19" ht="12.75">
      <c r="A42" s="18"/>
      <c r="B42" s="5" t="s">
        <v>27</v>
      </c>
      <c r="C42" s="2"/>
      <c r="D42" s="2"/>
      <c r="E42" s="2"/>
      <c r="F42" s="2"/>
      <c r="G42" s="2"/>
      <c r="H42" s="2"/>
      <c r="I42" s="2"/>
      <c r="J42" s="2"/>
      <c r="K42" s="2"/>
      <c r="L42" s="2"/>
      <c r="M42" s="2"/>
      <c r="N42" s="2"/>
      <c r="O42" s="2"/>
      <c r="P42" s="2"/>
      <c r="Q42" s="2"/>
      <c r="R42" s="2"/>
      <c r="S42" s="19"/>
    </row>
    <row r="43" spans="1:19" ht="11.25" customHeight="1">
      <c r="A43" s="18"/>
      <c r="B43" s="310" t="s">
        <v>293</v>
      </c>
      <c r="C43" s="310"/>
      <c r="D43" s="310"/>
      <c r="E43" s="310"/>
      <c r="F43" s="310"/>
      <c r="G43" s="310"/>
      <c r="H43" s="310"/>
      <c r="I43" s="310"/>
      <c r="J43" s="310"/>
      <c r="K43" s="310"/>
      <c r="L43" s="310"/>
      <c r="M43" s="310"/>
      <c r="N43" s="310"/>
      <c r="O43" s="310"/>
      <c r="P43" s="310"/>
      <c r="Q43" s="310"/>
      <c r="R43" s="310"/>
      <c r="S43" s="19"/>
    </row>
    <row r="44" spans="1:19" ht="11.25" customHeight="1">
      <c r="A44" s="18"/>
      <c r="B44" s="310"/>
      <c r="C44" s="310"/>
      <c r="D44" s="310"/>
      <c r="E44" s="310"/>
      <c r="F44" s="310"/>
      <c r="G44" s="310"/>
      <c r="H44" s="310"/>
      <c r="I44" s="310"/>
      <c r="J44" s="310"/>
      <c r="K44" s="310"/>
      <c r="L44" s="310"/>
      <c r="M44" s="310"/>
      <c r="N44" s="310"/>
      <c r="O44" s="310"/>
      <c r="P44" s="310"/>
      <c r="Q44" s="310"/>
      <c r="R44" s="310"/>
      <c r="S44" s="19"/>
    </row>
    <row r="45" spans="1:19" ht="11.25" customHeight="1">
      <c r="A45" s="18"/>
      <c r="B45" s="310"/>
      <c r="C45" s="310"/>
      <c r="D45" s="310"/>
      <c r="E45" s="310"/>
      <c r="F45" s="310"/>
      <c r="G45" s="310"/>
      <c r="H45" s="310"/>
      <c r="I45" s="310"/>
      <c r="J45" s="310"/>
      <c r="K45" s="310"/>
      <c r="L45" s="310"/>
      <c r="M45" s="310"/>
      <c r="N45" s="310"/>
      <c r="O45" s="310"/>
      <c r="P45" s="310"/>
      <c r="Q45" s="310"/>
      <c r="R45" s="310"/>
      <c r="S45" s="19"/>
    </row>
    <row r="46" spans="1:19" ht="11.25" customHeight="1">
      <c r="A46" s="18"/>
      <c r="B46" s="310"/>
      <c r="C46" s="310"/>
      <c r="D46" s="310"/>
      <c r="E46" s="310"/>
      <c r="F46" s="310"/>
      <c r="G46" s="310"/>
      <c r="H46" s="310"/>
      <c r="I46" s="310"/>
      <c r="J46" s="310"/>
      <c r="K46" s="310"/>
      <c r="L46" s="310"/>
      <c r="M46" s="310"/>
      <c r="N46" s="310"/>
      <c r="O46" s="310"/>
      <c r="P46" s="310"/>
      <c r="Q46" s="310"/>
      <c r="R46" s="310"/>
      <c r="S46" s="19"/>
    </row>
    <row r="47" spans="1:19" ht="25.5" customHeight="1">
      <c r="A47" s="18"/>
      <c r="B47" s="3" t="s">
        <v>28</v>
      </c>
      <c r="C47" s="2"/>
      <c r="D47" s="2"/>
      <c r="E47" s="2"/>
      <c r="F47" s="307"/>
      <c r="G47" s="307"/>
      <c r="H47" s="307"/>
      <c r="I47" s="307"/>
      <c r="J47" s="307"/>
      <c r="K47" s="307"/>
      <c r="L47" s="307"/>
      <c r="M47" s="307"/>
      <c r="N47" s="307"/>
      <c r="O47" s="307"/>
      <c r="P47" s="307"/>
      <c r="Q47" s="307"/>
      <c r="R47" s="307"/>
      <c r="S47" s="19"/>
    </row>
    <row r="48" spans="1:19" ht="12.75">
      <c r="A48" s="18"/>
      <c r="B48" s="3"/>
      <c r="C48" s="2"/>
      <c r="D48" s="2"/>
      <c r="E48" s="2"/>
      <c r="F48" s="31"/>
      <c r="G48" s="31"/>
      <c r="H48" s="31"/>
      <c r="I48" s="31"/>
      <c r="J48" s="31"/>
      <c r="K48" s="31"/>
      <c r="L48" s="31"/>
      <c r="M48" s="31"/>
      <c r="N48" s="31"/>
      <c r="O48" s="31"/>
      <c r="P48" s="31"/>
      <c r="Q48" s="31"/>
      <c r="R48" s="31"/>
      <c r="S48" s="19"/>
    </row>
    <row r="49" spans="1:19" ht="6" customHeight="1">
      <c r="A49" s="18"/>
      <c r="B49" s="2"/>
      <c r="C49" s="2"/>
      <c r="D49" s="2"/>
      <c r="E49" s="2"/>
      <c r="F49" s="2"/>
      <c r="G49" s="2"/>
      <c r="H49" s="2"/>
      <c r="I49" s="2"/>
      <c r="J49" s="2"/>
      <c r="K49" s="2"/>
      <c r="L49" s="2"/>
      <c r="M49" s="2"/>
      <c r="N49" s="2"/>
      <c r="O49" s="2"/>
      <c r="P49" s="2"/>
      <c r="Q49" s="2"/>
      <c r="R49" s="2"/>
      <c r="S49" s="19"/>
    </row>
    <row r="50" spans="1:19" ht="12.75">
      <c r="A50" s="18"/>
      <c r="B50" s="12" t="s">
        <v>8</v>
      </c>
      <c r="C50" s="2"/>
      <c r="D50" s="2"/>
      <c r="E50" s="2"/>
      <c r="F50" s="2"/>
      <c r="G50" s="2"/>
      <c r="H50" s="2"/>
      <c r="I50" s="2"/>
      <c r="J50" s="2"/>
      <c r="K50" s="2"/>
      <c r="L50" s="3"/>
      <c r="M50" s="2"/>
      <c r="N50" s="2"/>
      <c r="O50" s="2"/>
      <c r="P50" s="2"/>
      <c r="Q50" s="2"/>
      <c r="R50" s="2"/>
      <c r="S50" s="19"/>
    </row>
    <row r="51" spans="1:19" ht="6" customHeight="1">
      <c r="A51" s="18"/>
      <c r="B51" s="2"/>
      <c r="C51" s="2"/>
      <c r="D51" s="2"/>
      <c r="E51" s="2"/>
      <c r="F51" s="2"/>
      <c r="G51" s="2"/>
      <c r="H51" s="2"/>
      <c r="I51" s="2"/>
      <c r="J51" s="2"/>
      <c r="K51" s="2"/>
      <c r="L51" s="2"/>
      <c r="M51" s="2"/>
      <c r="N51" s="2"/>
      <c r="O51" s="2"/>
      <c r="P51" s="2"/>
      <c r="Q51" s="2"/>
      <c r="R51" s="2"/>
      <c r="S51" s="19"/>
    </row>
    <row r="52" spans="1:19" ht="12.75">
      <c r="A52" s="18"/>
      <c r="B52" s="3" t="s">
        <v>183</v>
      </c>
      <c r="C52" s="2"/>
      <c r="D52" s="2"/>
      <c r="E52" s="2"/>
      <c r="F52" s="9"/>
      <c r="G52" s="31"/>
      <c r="H52" s="31"/>
      <c r="I52" s="31"/>
      <c r="J52" s="31"/>
      <c r="K52" s="31"/>
      <c r="L52" s="31"/>
      <c r="M52" s="31"/>
      <c r="N52" s="31"/>
      <c r="O52" s="4" t="s">
        <v>0</v>
      </c>
      <c r="P52" s="301"/>
      <c r="Q52" s="301"/>
      <c r="R52" s="301"/>
      <c r="S52" s="19"/>
    </row>
    <row r="53" spans="1:19" ht="6" customHeight="1">
      <c r="A53" s="18"/>
      <c r="B53" s="2"/>
      <c r="C53" s="2"/>
      <c r="D53" s="2"/>
      <c r="E53" s="2"/>
      <c r="F53" s="2"/>
      <c r="G53" s="2"/>
      <c r="H53" s="2"/>
      <c r="I53" s="2"/>
      <c r="J53" s="2"/>
      <c r="K53" s="2"/>
      <c r="L53" s="2"/>
      <c r="M53" s="2"/>
      <c r="N53" s="2"/>
      <c r="O53" s="2"/>
      <c r="P53" s="2"/>
      <c r="Q53" s="2"/>
      <c r="R53" s="2"/>
      <c r="S53" s="19"/>
    </row>
    <row r="54" spans="1:19" ht="12.75">
      <c r="A54" s="18"/>
      <c r="B54" s="3" t="s">
        <v>29</v>
      </c>
      <c r="C54" s="2"/>
      <c r="D54" s="304"/>
      <c r="E54" s="305"/>
      <c r="F54" s="305"/>
      <c r="G54" s="305"/>
      <c r="H54" s="302" t="s">
        <v>30</v>
      </c>
      <c r="I54" s="302"/>
      <c r="J54" s="303"/>
      <c r="K54" s="303"/>
      <c r="L54" s="303"/>
      <c r="M54" s="303"/>
      <c r="N54" s="302" t="s">
        <v>32</v>
      </c>
      <c r="O54" s="302"/>
      <c r="P54" s="313"/>
      <c r="Q54" s="305"/>
      <c r="R54" s="305"/>
      <c r="S54" s="19"/>
    </row>
    <row r="55" spans="1:19" ht="12.75">
      <c r="A55" s="18"/>
      <c r="B55" s="11" t="s">
        <v>3</v>
      </c>
      <c r="C55" s="304"/>
      <c r="D55" s="305"/>
      <c r="E55" s="305"/>
      <c r="F55" s="305"/>
      <c r="G55" s="305"/>
      <c r="H55" s="7" t="s">
        <v>9</v>
      </c>
      <c r="I55" s="304"/>
      <c r="J55" s="305"/>
      <c r="K55" s="305"/>
      <c r="L55" s="305"/>
      <c r="M55" s="305"/>
      <c r="N55" s="305"/>
      <c r="O55" s="305"/>
      <c r="P55" s="305"/>
      <c r="Q55" s="305"/>
      <c r="R55" s="305"/>
      <c r="S55" s="19"/>
    </row>
    <row r="56" spans="1:19" ht="6" customHeight="1" thickBot="1">
      <c r="A56" s="21"/>
      <c r="B56" s="15"/>
      <c r="C56" s="15"/>
      <c r="D56" s="15"/>
      <c r="E56" s="15"/>
      <c r="F56" s="15"/>
      <c r="G56" s="15"/>
      <c r="H56" s="15"/>
      <c r="I56" s="15"/>
      <c r="J56" s="15"/>
      <c r="K56" s="15"/>
      <c r="L56" s="15"/>
      <c r="M56" s="15"/>
      <c r="N56" s="15"/>
      <c r="O56" s="15"/>
      <c r="P56" s="15"/>
      <c r="Q56" s="15"/>
      <c r="R56" s="15"/>
      <c r="S56" s="22"/>
    </row>
    <row r="57" spans="1:19" ht="12.75">
      <c r="A57" s="27"/>
      <c r="B57" s="16"/>
      <c r="C57" s="16"/>
      <c r="D57" s="16"/>
      <c r="E57" s="16"/>
      <c r="F57" s="16"/>
      <c r="G57" s="16"/>
      <c r="H57" s="16"/>
      <c r="I57" s="25" t="s">
        <v>182</v>
      </c>
      <c r="J57" s="16"/>
      <c r="K57" s="16"/>
      <c r="L57" s="16"/>
      <c r="M57" s="16"/>
      <c r="N57" s="16"/>
      <c r="O57" s="16"/>
      <c r="P57" s="16"/>
      <c r="Q57" s="16"/>
      <c r="R57" s="16"/>
      <c r="S57" s="17"/>
    </row>
    <row r="58" spans="1:19" ht="6" customHeight="1">
      <c r="A58" s="18"/>
      <c r="B58" s="2"/>
      <c r="C58" s="2"/>
      <c r="D58" s="2"/>
      <c r="E58" s="2"/>
      <c r="F58" s="2"/>
      <c r="G58" s="2"/>
      <c r="H58" s="2"/>
      <c r="I58" s="7"/>
      <c r="J58" s="2"/>
      <c r="K58" s="2"/>
      <c r="L58" s="2"/>
      <c r="M58" s="2"/>
      <c r="N58" s="2"/>
      <c r="O58" s="2"/>
      <c r="P58" s="2"/>
      <c r="Q58" s="2"/>
      <c r="R58" s="2"/>
      <c r="S58" s="19"/>
    </row>
    <row r="59" spans="1:19" ht="12.75">
      <c r="A59" s="18"/>
      <c r="B59" s="3" t="s">
        <v>10</v>
      </c>
      <c r="C59" s="2"/>
      <c r="D59" s="2"/>
      <c r="E59" s="2"/>
      <c r="F59" s="2"/>
      <c r="G59" s="2"/>
      <c r="H59" s="2"/>
      <c r="I59" s="3"/>
      <c r="J59" s="2"/>
      <c r="K59" s="3"/>
      <c r="L59" s="1"/>
      <c r="M59" s="1"/>
      <c r="N59" s="1"/>
      <c r="O59" s="1"/>
      <c r="P59" s="1"/>
      <c r="Q59" s="1"/>
      <c r="R59" s="1"/>
      <c r="S59" s="19"/>
    </row>
    <row r="60" spans="1:19" ht="6" customHeight="1">
      <c r="A60" s="18"/>
      <c r="B60" s="3"/>
      <c r="C60" s="2"/>
      <c r="D60" s="2"/>
      <c r="E60" s="2"/>
      <c r="F60" s="2"/>
      <c r="G60" s="2"/>
      <c r="H60" s="2"/>
      <c r="I60" s="3"/>
      <c r="J60" s="2"/>
      <c r="K60" s="3"/>
      <c r="L60" s="2"/>
      <c r="M60" s="2"/>
      <c r="N60" s="2"/>
      <c r="O60" s="2"/>
      <c r="P60" s="2"/>
      <c r="Q60" s="2"/>
      <c r="R60" s="2"/>
      <c r="S60" s="19"/>
    </row>
    <row r="61" spans="1:19" ht="12.75">
      <c r="A61" s="18"/>
      <c r="B61" s="12" t="s">
        <v>31</v>
      </c>
      <c r="C61" s="2"/>
      <c r="D61" s="2"/>
      <c r="E61" s="306"/>
      <c r="F61" s="305"/>
      <c r="G61" s="305"/>
      <c r="H61" s="305"/>
      <c r="I61" s="305"/>
      <c r="J61" s="305"/>
      <c r="K61" s="305"/>
      <c r="L61" s="305"/>
      <c r="M61" s="305"/>
      <c r="N61" s="305"/>
      <c r="O61" s="4" t="s">
        <v>0</v>
      </c>
      <c r="P61" s="301"/>
      <c r="Q61" s="301"/>
      <c r="R61" s="301"/>
      <c r="S61" s="19"/>
    </row>
    <row r="62" spans="1:19" ht="6" customHeight="1">
      <c r="A62" s="18"/>
      <c r="B62" s="2"/>
      <c r="C62" s="2"/>
      <c r="D62" s="2"/>
      <c r="E62" s="8"/>
      <c r="F62" s="2"/>
      <c r="G62" s="2"/>
      <c r="H62" s="2"/>
      <c r="I62" s="2"/>
      <c r="J62" s="2"/>
      <c r="K62" s="2"/>
      <c r="L62" s="2"/>
      <c r="M62" s="2"/>
      <c r="N62" s="2"/>
      <c r="O62" s="2"/>
      <c r="P62" s="2"/>
      <c r="Q62" s="2"/>
      <c r="R62" s="2"/>
      <c r="S62" s="19"/>
    </row>
    <row r="63" spans="1:19" ht="12.75">
      <c r="A63" s="18"/>
      <c r="B63" s="3" t="s">
        <v>29</v>
      </c>
      <c r="C63" s="2"/>
      <c r="D63" s="307"/>
      <c r="E63" s="305"/>
      <c r="F63" s="305"/>
      <c r="G63" s="305"/>
      <c r="H63" s="305"/>
      <c r="I63" s="305"/>
      <c r="J63" s="305"/>
      <c r="K63" s="305"/>
      <c r="L63" s="305"/>
      <c r="M63" s="305"/>
      <c r="N63" s="2"/>
      <c r="O63" s="9"/>
      <c r="P63" s="9"/>
      <c r="Q63" s="9"/>
      <c r="R63" s="9"/>
      <c r="S63" s="19"/>
    </row>
    <row r="64" spans="1:19" ht="9.75" customHeight="1">
      <c r="A64" s="18"/>
      <c r="B64" s="3"/>
      <c r="C64" s="2"/>
      <c r="D64" s="33"/>
      <c r="E64" s="33"/>
      <c r="F64" s="33"/>
      <c r="G64" s="33"/>
      <c r="H64" s="34"/>
      <c r="I64" s="34"/>
      <c r="J64" s="35"/>
      <c r="K64" s="34"/>
      <c r="L64" s="34"/>
      <c r="M64" s="34"/>
      <c r="N64" s="2"/>
      <c r="O64" s="9"/>
      <c r="P64" s="9"/>
      <c r="Q64" s="9"/>
      <c r="R64" s="9"/>
      <c r="S64" s="19"/>
    </row>
    <row r="65" spans="1:19" ht="36" customHeight="1" thickBot="1">
      <c r="A65" s="23"/>
      <c r="B65" s="300"/>
      <c r="C65" s="300"/>
      <c r="D65" s="300"/>
      <c r="E65" s="300"/>
      <c r="F65" s="300"/>
      <c r="G65" s="300"/>
      <c r="H65" s="300"/>
      <c r="I65" s="300"/>
      <c r="J65" s="300"/>
      <c r="K65" s="300"/>
      <c r="L65" s="300"/>
      <c r="M65" s="300"/>
      <c r="N65" s="300"/>
      <c r="O65" s="300"/>
      <c r="P65" s="300"/>
      <c r="Q65" s="300"/>
      <c r="R65" s="300"/>
      <c r="S65" s="24"/>
    </row>
    <row r="66" ht="12.75">
      <c r="B66" s="13"/>
    </row>
    <row r="83" ht="12.75">
      <c r="D83" s="13"/>
    </row>
  </sheetData>
  <sheetProtection/>
  <mergeCells count="30">
    <mergeCell ref="B10:G10"/>
    <mergeCell ref="K21:R21"/>
    <mergeCell ref="F47:R47"/>
    <mergeCell ref="D54:G54"/>
    <mergeCell ref="P54:R54"/>
    <mergeCell ref="G40:O40"/>
    <mergeCell ref="B15:I15"/>
    <mergeCell ref="K15:R15"/>
    <mergeCell ref="B18:I18"/>
    <mergeCell ref="K18:R18"/>
    <mergeCell ref="J2:S2"/>
    <mergeCell ref="B43:R46"/>
    <mergeCell ref="P10:Q10"/>
    <mergeCell ref="D3:J3"/>
    <mergeCell ref="N10:O10"/>
    <mergeCell ref="N3:R3"/>
    <mergeCell ref="N5:R5"/>
    <mergeCell ref="O7:P7"/>
    <mergeCell ref="F7:M7"/>
    <mergeCell ref="E5:J5"/>
    <mergeCell ref="B65:R65"/>
    <mergeCell ref="P52:R52"/>
    <mergeCell ref="P61:R61"/>
    <mergeCell ref="N54:O54"/>
    <mergeCell ref="J54:M54"/>
    <mergeCell ref="H54:I54"/>
    <mergeCell ref="C55:G55"/>
    <mergeCell ref="I55:R55"/>
    <mergeCell ref="E61:N61"/>
    <mergeCell ref="D63:M63"/>
  </mergeCells>
  <printOptions horizontalCentered="1"/>
  <pageMargins left="0.25" right="0.25" top="0.17" bottom="0.19" header="0.19" footer="0.26"/>
  <pageSetup fitToHeight="1" fitToWidth="1" horizontalDpi="300" verticalDpi="300" orientation="portrait" r:id="rId4"/>
  <headerFooter alignWithMargins="0">
    <oddFooter>&amp;R&amp;F</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Sheet17">
    <tabColor indexed="47"/>
  </sheetPr>
  <dimension ref="A1:K47"/>
  <sheetViews>
    <sheetView view="pageBreakPreview" zoomScaleSheetLayoutView="100" zoomScalePageLayoutView="0" workbookViewId="0" topLeftCell="A1">
      <selection activeCell="L12" sqref="L12"/>
    </sheetView>
  </sheetViews>
  <sheetFormatPr defaultColWidth="9.140625" defaultRowHeight="12.75"/>
  <cols>
    <col min="1" max="5" width="4.7109375" style="0" customWidth="1"/>
    <col min="6" max="6" width="6.57421875" style="0" customWidth="1"/>
    <col min="7" max="7" width="18.421875" style="0" customWidth="1"/>
    <col min="8" max="8" width="4.421875" style="0" customWidth="1"/>
    <col min="9" max="9" width="18.7109375" style="0" customWidth="1"/>
    <col min="10" max="10" width="4.140625" style="0" customWidth="1"/>
    <col min="11" max="11" width="18.28125" style="0" customWidth="1"/>
  </cols>
  <sheetData>
    <row r="1" spans="1:11" ht="41.25" customHeight="1">
      <c r="A1" s="315" t="s">
        <v>46</v>
      </c>
      <c r="B1" s="316"/>
      <c r="C1" s="316"/>
      <c r="D1" s="316"/>
      <c r="E1" s="316"/>
      <c r="F1" s="316"/>
      <c r="G1" s="316"/>
      <c r="H1" s="316"/>
      <c r="I1" s="316"/>
      <c r="J1" s="316"/>
      <c r="K1" s="317"/>
    </row>
    <row r="2" spans="1:11" ht="12.75">
      <c r="A2" s="276"/>
      <c r="B2" s="277"/>
      <c r="C2" s="277"/>
      <c r="D2" s="277"/>
      <c r="E2" s="278"/>
      <c r="F2" s="42"/>
      <c r="G2" s="92"/>
      <c r="H2" s="92"/>
      <c r="I2" s="92"/>
      <c r="J2" s="92"/>
      <c r="K2" s="92"/>
    </row>
    <row r="3" spans="1:11" ht="12.75">
      <c r="A3" s="103"/>
      <c r="B3" s="2"/>
      <c r="C3" s="268"/>
      <c r="D3" s="268"/>
      <c r="E3" s="279"/>
      <c r="F3" s="42" t="s">
        <v>43</v>
      </c>
      <c r="G3" s="113"/>
      <c r="H3" s="113"/>
      <c r="I3" s="114" t="s">
        <v>44</v>
      </c>
      <c r="J3" s="115"/>
      <c r="K3" s="113"/>
    </row>
    <row r="4" spans="1:11" ht="12.75">
      <c r="A4" s="103"/>
      <c r="B4" s="2"/>
      <c r="C4" s="2"/>
      <c r="D4" s="2"/>
      <c r="E4" s="39"/>
      <c r="F4" s="42" t="s">
        <v>47</v>
      </c>
      <c r="G4" s="42"/>
      <c r="H4" s="42"/>
      <c r="I4" s="270" t="s">
        <v>297</v>
      </c>
      <c r="J4" s="113"/>
      <c r="K4" s="113"/>
    </row>
    <row r="5" spans="1:11" ht="12.75">
      <c r="A5" s="280"/>
      <c r="B5" s="268"/>
      <c r="C5" s="268"/>
      <c r="D5" s="268"/>
      <c r="E5" s="279"/>
      <c r="F5" s="42"/>
      <c r="G5" s="113"/>
      <c r="H5" s="113"/>
      <c r="I5" s="114" t="s">
        <v>48</v>
      </c>
      <c r="J5" s="115"/>
      <c r="K5" s="113"/>
    </row>
    <row r="6" spans="1:11" ht="12.75" customHeight="1">
      <c r="A6" s="280"/>
      <c r="B6" s="268"/>
      <c r="C6" s="268"/>
      <c r="D6" s="268"/>
      <c r="E6" s="279"/>
      <c r="F6" s="318" t="s">
        <v>373</v>
      </c>
      <c r="G6" s="319"/>
      <c r="H6" s="319"/>
      <c r="I6" s="319"/>
      <c r="J6" s="319"/>
      <c r="K6" s="320"/>
    </row>
    <row r="7" spans="1:11" ht="12.75">
      <c r="A7" s="281"/>
      <c r="B7" s="1"/>
      <c r="C7" s="1"/>
      <c r="D7" s="1"/>
      <c r="E7" s="40"/>
      <c r="F7" s="321"/>
      <c r="G7" s="322"/>
      <c r="H7" s="322"/>
      <c r="I7" s="322"/>
      <c r="J7" s="322"/>
      <c r="K7" s="323"/>
    </row>
    <row r="8" spans="1:11" ht="12.75">
      <c r="A8" s="281"/>
      <c r="B8" s="1"/>
      <c r="C8" s="1"/>
      <c r="D8" s="1"/>
      <c r="E8" s="40"/>
      <c r="F8" s="324"/>
      <c r="G8" s="325"/>
      <c r="H8" s="325"/>
      <c r="I8" s="325"/>
      <c r="J8" s="325"/>
      <c r="K8" s="326"/>
    </row>
    <row r="9" spans="1:11" ht="60.75" customHeight="1">
      <c r="A9" s="271" t="s">
        <v>124</v>
      </c>
      <c r="B9" s="271" t="s">
        <v>50</v>
      </c>
      <c r="C9" s="271" t="s">
        <v>51</v>
      </c>
      <c r="D9" s="271" t="s">
        <v>52</v>
      </c>
      <c r="E9" s="271" t="s">
        <v>298</v>
      </c>
      <c r="F9" s="41" t="s">
        <v>49</v>
      </c>
      <c r="G9" s="46" t="s">
        <v>53</v>
      </c>
      <c r="H9" s="47" t="s">
        <v>54</v>
      </c>
      <c r="I9" s="46" t="s">
        <v>55</v>
      </c>
      <c r="J9" s="47" t="s">
        <v>54</v>
      </c>
      <c r="K9" s="46" t="s">
        <v>56</v>
      </c>
    </row>
    <row r="10" spans="1:11" ht="12.75">
      <c r="A10" s="116"/>
      <c r="B10" s="116"/>
      <c r="C10" s="116"/>
      <c r="D10" s="116"/>
      <c r="E10" s="116"/>
      <c r="F10" s="95"/>
      <c r="G10" s="117"/>
      <c r="H10" s="118"/>
      <c r="I10" s="117"/>
      <c r="J10" s="118"/>
      <c r="K10" s="117"/>
    </row>
    <row r="11" spans="1:11" ht="12.75">
      <c r="A11" s="116"/>
      <c r="B11" s="116"/>
      <c r="C11" s="116"/>
      <c r="D11" s="116"/>
      <c r="E11" s="116"/>
      <c r="F11" s="95"/>
      <c r="G11" s="117"/>
      <c r="H11" s="118"/>
      <c r="I11" s="117"/>
      <c r="J11" s="118"/>
      <c r="K11" s="117"/>
    </row>
    <row r="12" spans="1:11" ht="12.75">
      <c r="A12" s="116"/>
      <c r="B12" s="116"/>
      <c r="C12" s="116"/>
      <c r="D12" s="116"/>
      <c r="E12" s="116"/>
      <c r="F12" s="95"/>
      <c r="G12" s="117"/>
      <c r="H12" s="118"/>
      <c r="I12" s="117"/>
      <c r="J12" s="118"/>
      <c r="K12" s="117"/>
    </row>
    <row r="13" spans="1:11" ht="12.75">
      <c r="A13" s="116"/>
      <c r="B13" s="116"/>
      <c r="C13" s="116"/>
      <c r="D13" s="116"/>
      <c r="E13" s="116"/>
      <c r="F13" s="95"/>
      <c r="G13" s="117"/>
      <c r="H13" s="118"/>
      <c r="I13" s="117"/>
      <c r="J13" s="118"/>
      <c r="K13" s="117"/>
    </row>
    <row r="14" spans="1:11" ht="12.75">
      <c r="A14" s="116"/>
      <c r="B14" s="116"/>
      <c r="C14" s="116"/>
      <c r="D14" s="116"/>
      <c r="E14" s="116"/>
      <c r="F14" s="95"/>
      <c r="G14" s="117"/>
      <c r="H14" s="118"/>
      <c r="I14" s="117"/>
      <c r="J14" s="118"/>
      <c r="K14" s="117"/>
    </row>
    <row r="15" spans="1:11" ht="12.75">
      <c r="A15" s="116"/>
      <c r="B15" s="116"/>
      <c r="C15" s="116"/>
      <c r="D15" s="116"/>
      <c r="E15" s="116"/>
      <c r="F15" s="95"/>
      <c r="G15" s="117"/>
      <c r="H15" s="118"/>
      <c r="I15" s="117"/>
      <c r="J15" s="118"/>
      <c r="K15" s="117"/>
    </row>
    <row r="16" spans="1:11" ht="12.75">
      <c r="A16" s="116"/>
      <c r="B16" s="116"/>
      <c r="C16" s="116"/>
      <c r="D16" s="116"/>
      <c r="E16" s="116"/>
      <c r="F16" s="95"/>
      <c r="G16" s="117"/>
      <c r="H16" s="118"/>
      <c r="I16" s="117"/>
      <c r="J16" s="118"/>
      <c r="K16" s="117"/>
    </row>
    <row r="17" spans="1:11" ht="12.75">
      <c r="A17" s="116"/>
      <c r="B17" s="116"/>
      <c r="C17" s="116"/>
      <c r="D17" s="116"/>
      <c r="E17" s="116"/>
      <c r="F17" s="95"/>
      <c r="G17" s="117"/>
      <c r="H17" s="118"/>
      <c r="I17" s="117"/>
      <c r="J17" s="118"/>
      <c r="K17" s="117"/>
    </row>
    <row r="18" spans="1:11" ht="12.75">
      <c r="A18" s="116"/>
      <c r="B18" s="116"/>
      <c r="C18" s="116"/>
      <c r="D18" s="116"/>
      <c r="E18" s="116"/>
      <c r="F18" s="95"/>
      <c r="G18" s="117"/>
      <c r="H18" s="118"/>
      <c r="I18" s="117"/>
      <c r="J18" s="118"/>
      <c r="K18" s="117"/>
    </row>
    <row r="19" spans="1:11" ht="12.75">
      <c r="A19" s="116"/>
      <c r="B19" s="116"/>
      <c r="C19" s="116"/>
      <c r="D19" s="116"/>
      <c r="E19" s="116"/>
      <c r="F19" s="95"/>
      <c r="G19" s="117"/>
      <c r="H19" s="118"/>
      <c r="I19" s="117"/>
      <c r="J19" s="118"/>
      <c r="K19" s="117"/>
    </row>
    <row r="20" spans="1:11" ht="12.75">
      <c r="A20" s="116"/>
      <c r="B20" s="116"/>
      <c r="C20" s="116"/>
      <c r="D20" s="116"/>
      <c r="E20" s="116"/>
      <c r="F20" s="95"/>
      <c r="G20" s="117"/>
      <c r="H20" s="118"/>
      <c r="I20" s="117"/>
      <c r="J20" s="118"/>
      <c r="K20" s="117"/>
    </row>
    <row r="21" spans="1:11" ht="12.75">
      <c r="A21" s="116"/>
      <c r="B21" s="116"/>
      <c r="C21" s="116"/>
      <c r="D21" s="116"/>
      <c r="E21" s="116"/>
      <c r="F21" s="95"/>
      <c r="G21" s="117"/>
      <c r="H21" s="118"/>
      <c r="I21" s="117"/>
      <c r="J21" s="118"/>
      <c r="K21" s="117"/>
    </row>
    <row r="22" spans="1:11" ht="12.75">
      <c r="A22" s="116"/>
      <c r="B22" s="116"/>
      <c r="C22" s="116"/>
      <c r="D22" s="116"/>
      <c r="E22" s="116"/>
      <c r="F22" s="95"/>
      <c r="G22" s="117"/>
      <c r="H22" s="118"/>
      <c r="I22" s="117"/>
      <c r="J22" s="118"/>
      <c r="K22" s="117"/>
    </row>
    <row r="23" spans="1:11" ht="12.75">
      <c r="A23" s="116"/>
      <c r="B23" s="116"/>
      <c r="C23" s="116"/>
      <c r="D23" s="116"/>
      <c r="E23" s="116"/>
      <c r="F23" s="95"/>
      <c r="G23" s="117"/>
      <c r="H23" s="118"/>
      <c r="I23" s="117"/>
      <c r="J23" s="118"/>
      <c r="K23" s="117"/>
    </row>
    <row r="24" spans="1:11" ht="12.75">
      <c r="A24" s="116"/>
      <c r="B24" s="116"/>
      <c r="C24" s="116"/>
      <c r="D24" s="116"/>
      <c r="E24" s="116"/>
      <c r="F24" s="95"/>
      <c r="G24" s="117"/>
      <c r="H24" s="118"/>
      <c r="I24" s="117"/>
      <c r="J24" s="118"/>
      <c r="K24" s="117"/>
    </row>
    <row r="25" spans="1:11" ht="12.75">
      <c r="A25" s="116"/>
      <c r="B25" s="116"/>
      <c r="C25" s="116"/>
      <c r="D25" s="116"/>
      <c r="E25" s="116"/>
      <c r="F25" s="95"/>
      <c r="G25" s="117"/>
      <c r="H25" s="118"/>
      <c r="I25" s="117"/>
      <c r="J25" s="118"/>
      <c r="K25" s="117"/>
    </row>
    <row r="26" spans="1:11" ht="12.75">
      <c r="A26" s="116"/>
      <c r="B26" s="116"/>
      <c r="C26" s="116"/>
      <c r="D26" s="116"/>
      <c r="E26" s="116"/>
      <c r="F26" s="95"/>
      <c r="G26" s="117"/>
      <c r="H26" s="118"/>
      <c r="I26" s="117"/>
      <c r="J26" s="118"/>
      <c r="K26" s="117"/>
    </row>
    <row r="27" spans="1:11" ht="12.75">
      <c r="A27" s="116"/>
      <c r="B27" s="116"/>
      <c r="C27" s="116"/>
      <c r="D27" s="116"/>
      <c r="E27" s="116"/>
      <c r="F27" s="95"/>
      <c r="G27" s="117"/>
      <c r="H27" s="118"/>
      <c r="I27" s="117"/>
      <c r="J27" s="118"/>
      <c r="K27" s="117"/>
    </row>
    <row r="28" spans="1:11" ht="12.75">
      <c r="A28" s="116"/>
      <c r="B28" s="116"/>
      <c r="C28" s="116"/>
      <c r="D28" s="116"/>
      <c r="E28" s="116"/>
      <c r="F28" s="95"/>
      <c r="G28" s="117"/>
      <c r="H28" s="118"/>
      <c r="I28" s="117"/>
      <c r="J28" s="118"/>
      <c r="K28" s="117"/>
    </row>
    <row r="29" spans="1:11" ht="12.75">
      <c r="A29" s="116"/>
      <c r="B29" s="116"/>
      <c r="C29" s="116"/>
      <c r="D29" s="116"/>
      <c r="E29" s="116"/>
      <c r="F29" s="95"/>
      <c r="G29" s="117"/>
      <c r="H29" s="118"/>
      <c r="I29" s="117"/>
      <c r="J29" s="118"/>
      <c r="K29" s="117"/>
    </row>
    <row r="30" spans="1:11" ht="12.75">
      <c r="A30" s="116"/>
      <c r="B30" s="116"/>
      <c r="C30" s="116"/>
      <c r="D30" s="116"/>
      <c r="E30" s="116"/>
      <c r="F30" s="95"/>
      <c r="G30" s="117"/>
      <c r="H30" s="118"/>
      <c r="I30" s="117"/>
      <c r="J30" s="118"/>
      <c r="K30" s="117"/>
    </row>
    <row r="31" spans="1:11" ht="12.75">
      <c r="A31" s="116"/>
      <c r="B31" s="116"/>
      <c r="C31" s="116"/>
      <c r="D31" s="116"/>
      <c r="E31" s="116"/>
      <c r="F31" s="95"/>
      <c r="G31" s="117"/>
      <c r="H31" s="118"/>
      <c r="I31" s="117"/>
      <c r="J31" s="118"/>
      <c r="K31" s="117"/>
    </row>
    <row r="32" spans="1:11" ht="12.75">
      <c r="A32" s="116"/>
      <c r="B32" s="116"/>
      <c r="C32" s="116"/>
      <c r="D32" s="116"/>
      <c r="E32" s="116"/>
      <c r="F32" s="95"/>
      <c r="G32" s="117"/>
      <c r="H32" s="118"/>
      <c r="I32" s="117"/>
      <c r="J32" s="118"/>
      <c r="K32" s="117"/>
    </row>
    <row r="33" spans="1:11" ht="12.75">
      <c r="A33" s="116"/>
      <c r="B33" s="116"/>
      <c r="C33" s="116"/>
      <c r="D33" s="116"/>
      <c r="E33" s="116"/>
      <c r="F33" s="95"/>
      <c r="G33" s="117"/>
      <c r="H33" s="118"/>
      <c r="I33" s="117"/>
      <c r="J33" s="118"/>
      <c r="K33" s="117"/>
    </row>
    <row r="34" spans="1:11" ht="12.75">
      <c r="A34" s="116"/>
      <c r="B34" s="116"/>
      <c r="C34" s="116"/>
      <c r="D34" s="116"/>
      <c r="E34" s="116"/>
      <c r="F34" s="95"/>
      <c r="G34" s="117"/>
      <c r="H34" s="118"/>
      <c r="I34" s="117"/>
      <c r="J34" s="118"/>
      <c r="K34" s="117"/>
    </row>
    <row r="35" spans="1:11" ht="12.75">
      <c r="A35" s="116"/>
      <c r="B35" s="116"/>
      <c r="C35" s="116"/>
      <c r="D35" s="116"/>
      <c r="E35" s="116"/>
      <c r="F35" s="95"/>
      <c r="G35" s="117"/>
      <c r="H35" s="118"/>
      <c r="I35" s="117"/>
      <c r="J35" s="118"/>
      <c r="K35" s="117"/>
    </row>
    <row r="36" spans="1:11" ht="12.75">
      <c r="A36" s="116"/>
      <c r="B36" s="116"/>
      <c r="C36" s="116"/>
      <c r="D36" s="116"/>
      <c r="E36" s="116"/>
      <c r="F36" s="95"/>
      <c r="G36" s="117"/>
      <c r="H36" s="118"/>
      <c r="I36" s="117"/>
      <c r="J36" s="118"/>
      <c r="K36" s="117"/>
    </row>
    <row r="37" spans="1:11" ht="12.75">
      <c r="A37" s="116"/>
      <c r="B37" s="116"/>
      <c r="C37" s="116"/>
      <c r="D37" s="116"/>
      <c r="E37" s="116"/>
      <c r="F37" s="95"/>
      <c r="G37" s="117"/>
      <c r="H37" s="118"/>
      <c r="I37" s="117"/>
      <c r="J37" s="118"/>
      <c r="K37" s="117"/>
    </row>
    <row r="38" spans="1:11" ht="12.75">
      <c r="A38" s="116"/>
      <c r="B38" s="116"/>
      <c r="C38" s="116"/>
      <c r="D38" s="116"/>
      <c r="E38" s="116"/>
      <c r="F38" s="95"/>
      <c r="G38" s="117"/>
      <c r="H38" s="118"/>
      <c r="I38" s="117"/>
      <c r="J38" s="118"/>
      <c r="K38" s="117"/>
    </row>
    <row r="39" spans="1:11" ht="12.75">
      <c r="A39" s="116"/>
      <c r="B39" s="116"/>
      <c r="C39" s="116"/>
      <c r="D39" s="116"/>
      <c r="E39" s="116"/>
      <c r="F39" s="95"/>
      <c r="G39" s="117"/>
      <c r="H39" s="118"/>
      <c r="I39" s="117"/>
      <c r="J39" s="118"/>
      <c r="K39" s="117"/>
    </row>
    <row r="40" spans="1:11" ht="12.75">
      <c r="A40" s="116"/>
      <c r="B40" s="116"/>
      <c r="C40" s="116"/>
      <c r="D40" s="116"/>
      <c r="E40" s="116"/>
      <c r="F40" s="95"/>
      <c r="G40" s="117"/>
      <c r="H40" s="118"/>
      <c r="I40" s="117"/>
      <c r="J40" s="118"/>
      <c r="K40" s="117"/>
    </row>
    <row r="41" spans="1:11" ht="12.75">
      <c r="A41" s="116"/>
      <c r="B41" s="116"/>
      <c r="C41" s="116"/>
      <c r="D41" s="116"/>
      <c r="E41" s="116"/>
      <c r="F41" s="95"/>
      <c r="G41" s="117"/>
      <c r="H41" s="118"/>
      <c r="I41" s="117"/>
      <c r="J41" s="118"/>
      <c r="K41" s="117"/>
    </row>
    <row r="42" spans="1:11" ht="12.75">
      <c r="A42" s="116"/>
      <c r="B42" s="116"/>
      <c r="C42" s="116"/>
      <c r="D42" s="116"/>
      <c r="E42" s="116"/>
      <c r="F42" s="95"/>
      <c r="G42" s="117"/>
      <c r="H42" s="118"/>
      <c r="I42" s="117"/>
      <c r="J42" s="118"/>
      <c r="K42" s="117"/>
    </row>
    <row r="43" spans="1:11" ht="12.75">
      <c r="A43" s="116"/>
      <c r="B43" s="116"/>
      <c r="C43" s="116"/>
      <c r="D43" s="116"/>
      <c r="E43" s="116"/>
      <c r="F43" s="95"/>
      <c r="G43" s="117"/>
      <c r="H43" s="118"/>
      <c r="I43" s="117"/>
      <c r="J43" s="118"/>
      <c r="K43" s="117"/>
    </row>
    <row r="44" spans="1:11" ht="12.75">
      <c r="A44" s="116"/>
      <c r="B44" s="116"/>
      <c r="C44" s="116"/>
      <c r="D44" s="116"/>
      <c r="E44" s="116"/>
      <c r="F44" s="95"/>
      <c r="G44" s="117"/>
      <c r="H44" s="118"/>
      <c r="I44" s="117"/>
      <c r="J44" s="118"/>
      <c r="K44" s="117"/>
    </row>
    <row r="45" spans="1:11" ht="12.75">
      <c r="A45" s="116"/>
      <c r="B45" s="116"/>
      <c r="C45" s="116"/>
      <c r="D45" s="116"/>
      <c r="E45" s="116"/>
      <c r="F45" s="95"/>
      <c r="G45" s="117"/>
      <c r="H45" s="118"/>
      <c r="I45" s="117"/>
      <c r="J45" s="118"/>
      <c r="K45" s="117"/>
    </row>
    <row r="46" spans="1:11" ht="12.75">
      <c r="A46" s="116"/>
      <c r="B46" s="116"/>
      <c r="C46" s="116"/>
      <c r="D46" s="116"/>
      <c r="E46" s="116"/>
      <c r="F46" s="95"/>
      <c r="G46" s="117"/>
      <c r="H46" s="118"/>
      <c r="I46" s="117"/>
      <c r="J46" s="118"/>
      <c r="K46" s="117"/>
    </row>
    <row r="47" spans="1:11" ht="12.75">
      <c r="A47" s="116"/>
      <c r="B47" s="116"/>
      <c r="C47" s="116"/>
      <c r="D47" s="116"/>
      <c r="E47" s="116"/>
      <c r="F47" s="95"/>
      <c r="G47" s="117"/>
      <c r="H47" s="118"/>
      <c r="I47" s="117"/>
      <c r="J47" s="118"/>
      <c r="K47" s="117"/>
    </row>
  </sheetData>
  <sheetProtection/>
  <mergeCells count="2">
    <mergeCell ref="A1:K1"/>
    <mergeCell ref="F6:K8"/>
  </mergeCells>
  <printOptions horizontalCentered="1" verticalCentered="1"/>
  <pageMargins left="0.25" right="0.26" top="0.17" bottom="0.16" header="0.5" footer="0.5"/>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sheetPr codeName="Sheet22">
    <tabColor indexed="47"/>
  </sheetPr>
  <dimension ref="A1:P49"/>
  <sheetViews>
    <sheetView view="pageBreakPreview" zoomScale="85" zoomScaleSheetLayoutView="85" zoomScalePageLayoutView="0" workbookViewId="0" topLeftCell="A1">
      <pane ySplit="15" topLeftCell="A16" activePane="bottomLeft" state="frozen"/>
      <selection pane="topLeft" activeCell="K38" sqref="K38"/>
      <selection pane="bottomLeft" activeCell="A4" sqref="A4"/>
    </sheetView>
  </sheetViews>
  <sheetFormatPr defaultColWidth="9.140625" defaultRowHeight="12.75"/>
  <cols>
    <col min="1" max="1" width="7.28125" style="0" customWidth="1"/>
    <col min="2" max="3" width="18.8515625" style="0" customWidth="1"/>
    <col min="4" max="4" width="4.00390625" style="48" customWidth="1"/>
    <col min="5" max="5" width="19.7109375" style="0" customWidth="1"/>
    <col min="6" max="6" width="3.28125" style="48" customWidth="1"/>
    <col min="7" max="7" width="19.7109375" style="0" customWidth="1"/>
    <col min="8" max="8" width="3.28125" style="48" customWidth="1"/>
    <col min="9" max="9" width="4.140625" style="48" customWidth="1"/>
    <col min="10" max="10" width="12.421875" style="0" customWidth="1"/>
    <col min="11" max="11" width="10.57421875" style="0" customWidth="1"/>
    <col min="12" max="12" width="12.421875" style="0" customWidth="1"/>
    <col min="13" max="15" width="3.421875" style="48" customWidth="1"/>
    <col min="16" max="16" width="3.8515625" style="48" customWidth="1"/>
  </cols>
  <sheetData>
    <row r="1" spans="6:13" ht="29.25" customHeight="1">
      <c r="F1" s="49" t="s">
        <v>102</v>
      </c>
      <c r="M1"/>
    </row>
    <row r="2" spans="6:13" ht="12.75">
      <c r="F2" s="50" t="s">
        <v>57</v>
      </c>
      <c r="M2"/>
    </row>
    <row r="3" spans="1:15" ht="13.5">
      <c r="A3" s="269" t="s">
        <v>296</v>
      </c>
      <c r="B3" s="26"/>
      <c r="C3" s="44" t="s">
        <v>58</v>
      </c>
      <c r="D3" s="43"/>
      <c r="F3" s="50" t="s">
        <v>103</v>
      </c>
      <c r="K3" s="44" t="s">
        <v>59</v>
      </c>
      <c r="L3" s="43"/>
      <c r="M3" s="43"/>
      <c r="N3" s="43"/>
      <c r="O3" s="43"/>
    </row>
    <row r="4" ht="6.75" customHeight="1">
      <c r="M4"/>
    </row>
    <row r="5" spans="1:15" ht="12.75">
      <c r="A5" t="s">
        <v>60</v>
      </c>
      <c r="B5" s="43"/>
      <c r="C5" s="43"/>
      <c r="D5" s="43"/>
      <c r="E5" t="s">
        <v>61</v>
      </c>
      <c r="F5" s="43" t="s">
        <v>62</v>
      </c>
      <c r="G5" s="43"/>
      <c r="H5" s="43"/>
      <c r="I5" s="43"/>
      <c r="K5" s="44" t="s">
        <v>63</v>
      </c>
      <c r="L5" s="45"/>
      <c r="M5" s="43"/>
      <c r="N5" s="43"/>
      <c r="O5" s="43"/>
    </row>
    <row r="6" ht="6.75" customHeight="1">
      <c r="M6"/>
    </row>
    <row r="7" spans="1:15" ht="12.75">
      <c r="A7" t="s">
        <v>64</v>
      </c>
      <c r="C7" s="43"/>
      <c r="D7" s="43"/>
      <c r="F7" s="267"/>
      <c r="G7" s="268"/>
      <c r="H7" s="268"/>
      <c r="I7" s="268"/>
      <c r="K7" t="s">
        <v>65</v>
      </c>
      <c r="L7" s="45"/>
      <c r="M7" s="43"/>
      <c r="N7" s="43"/>
      <c r="O7" s="43"/>
    </row>
    <row r="8" ht="6.75" customHeight="1">
      <c r="M8"/>
    </row>
    <row r="9" spans="1:15" ht="12.75">
      <c r="A9" s="51" t="s">
        <v>66</v>
      </c>
      <c r="B9" s="1"/>
      <c r="C9" s="1"/>
      <c r="D9" s="52"/>
      <c r="K9" t="s">
        <v>67</v>
      </c>
      <c r="L9" s="45"/>
      <c r="M9" s="43"/>
      <c r="N9" s="43"/>
      <c r="O9" s="43"/>
    </row>
    <row r="10" ht="8.25" customHeight="1"/>
    <row r="11" spans="1:16" ht="9.75" customHeight="1">
      <c r="A11" s="53"/>
      <c r="B11" s="53"/>
      <c r="C11" s="54"/>
      <c r="D11" s="53"/>
      <c r="E11" s="53" t="s">
        <v>68</v>
      </c>
      <c r="F11" s="53" t="s">
        <v>69</v>
      </c>
      <c r="G11" s="53"/>
      <c r="H11" s="53" t="s">
        <v>70</v>
      </c>
      <c r="I11" s="53"/>
      <c r="J11" s="53"/>
      <c r="K11" s="53"/>
      <c r="L11" s="55"/>
      <c r="M11" s="56"/>
      <c r="N11" s="56"/>
      <c r="O11" s="56"/>
      <c r="P11" s="57"/>
    </row>
    <row r="12" spans="1:16" ht="9.75" customHeight="1">
      <c r="A12" s="58" t="s">
        <v>71</v>
      </c>
      <c r="B12" s="58" t="s">
        <v>68</v>
      </c>
      <c r="C12" s="59" t="s">
        <v>72</v>
      </c>
      <c r="D12" s="58" t="s">
        <v>73</v>
      </c>
      <c r="E12" s="58" t="s">
        <v>74</v>
      </c>
      <c r="F12" s="58" t="s">
        <v>75</v>
      </c>
      <c r="G12" s="58" t="s">
        <v>76</v>
      </c>
      <c r="H12" s="58" t="s">
        <v>77</v>
      </c>
      <c r="I12" s="58" t="s">
        <v>78</v>
      </c>
      <c r="J12" s="58" t="s">
        <v>79</v>
      </c>
      <c r="K12" s="58" t="s">
        <v>80</v>
      </c>
      <c r="L12" s="60" t="s">
        <v>81</v>
      </c>
      <c r="M12" s="61"/>
      <c r="N12" s="61"/>
      <c r="O12" s="61"/>
      <c r="P12" s="62"/>
    </row>
    <row r="13" spans="1:16" ht="9.75" customHeight="1">
      <c r="A13" s="58" t="s">
        <v>82</v>
      </c>
      <c r="B13" s="58" t="s">
        <v>83</v>
      </c>
      <c r="C13" s="59" t="s">
        <v>84</v>
      </c>
      <c r="D13" s="58" t="s">
        <v>77</v>
      </c>
      <c r="E13" s="58" t="s">
        <v>85</v>
      </c>
      <c r="F13" s="58" t="s">
        <v>75</v>
      </c>
      <c r="G13" s="58" t="s">
        <v>71</v>
      </c>
      <c r="H13" s="58" t="s">
        <v>86</v>
      </c>
      <c r="I13" s="58" t="s">
        <v>87</v>
      </c>
      <c r="J13" s="58" t="s">
        <v>88</v>
      </c>
      <c r="K13" s="58" t="s">
        <v>89</v>
      </c>
      <c r="L13" s="53" t="s">
        <v>90</v>
      </c>
      <c r="M13" s="53" t="s">
        <v>73</v>
      </c>
      <c r="N13" s="53" t="s">
        <v>69</v>
      </c>
      <c r="O13" s="53" t="s">
        <v>70</v>
      </c>
      <c r="P13" s="53" t="s">
        <v>78</v>
      </c>
    </row>
    <row r="14" spans="1:16" ht="9.75" customHeight="1">
      <c r="A14" s="58" t="s">
        <v>91</v>
      </c>
      <c r="B14" s="58" t="s">
        <v>92</v>
      </c>
      <c r="C14" s="59" t="s">
        <v>93</v>
      </c>
      <c r="D14" s="58" t="s">
        <v>94</v>
      </c>
      <c r="E14" s="58" t="s">
        <v>95</v>
      </c>
      <c r="F14" s="58" t="s">
        <v>96</v>
      </c>
      <c r="G14" s="58" t="s">
        <v>97</v>
      </c>
      <c r="H14" s="58" t="s">
        <v>77</v>
      </c>
      <c r="I14" s="58" t="s">
        <v>98</v>
      </c>
      <c r="J14" s="58"/>
      <c r="K14" s="58" t="s">
        <v>0</v>
      </c>
      <c r="L14" s="58" t="s">
        <v>99</v>
      </c>
      <c r="M14" s="58" t="s">
        <v>77</v>
      </c>
      <c r="N14" s="58" t="s">
        <v>75</v>
      </c>
      <c r="O14" s="58" t="s">
        <v>77</v>
      </c>
      <c r="P14" s="58" t="s">
        <v>87</v>
      </c>
    </row>
    <row r="15" spans="1:16" ht="9.75" customHeight="1">
      <c r="A15" s="63" t="s">
        <v>100</v>
      </c>
      <c r="B15" s="63"/>
      <c r="C15" s="64"/>
      <c r="D15" s="63"/>
      <c r="E15" s="63"/>
      <c r="F15" s="63" t="s">
        <v>101</v>
      </c>
      <c r="G15" s="63"/>
      <c r="H15" s="63" t="s">
        <v>75</v>
      </c>
      <c r="I15" s="63"/>
      <c r="J15" s="63"/>
      <c r="K15" s="63"/>
      <c r="L15" s="63"/>
      <c r="M15" s="63" t="s">
        <v>94</v>
      </c>
      <c r="N15" s="63" t="s">
        <v>75</v>
      </c>
      <c r="O15" s="63" t="s">
        <v>86</v>
      </c>
      <c r="P15" s="63" t="s">
        <v>98</v>
      </c>
    </row>
    <row r="16" spans="1:16" ht="12.75">
      <c r="A16" s="65"/>
      <c r="B16" s="65"/>
      <c r="C16" s="65"/>
      <c r="D16" s="66"/>
      <c r="E16" s="65"/>
      <c r="F16" s="66"/>
      <c r="G16" s="65"/>
      <c r="H16" s="66"/>
      <c r="I16" s="66">
        <f aca="true" t="shared" si="0" ref="I16:I49">IF(D16&lt;&gt;"",D16*F16*H16,"")</f>
      </c>
      <c r="J16" s="65"/>
      <c r="K16" s="65"/>
      <c r="L16" s="65"/>
      <c r="M16" s="66"/>
      <c r="N16" s="66"/>
      <c r="O16" s="66"/>
      <c r="P16" s="67">
        <f aca="true" t="shared" si="1" ref="P16:P49">IF(M16&lt;&gt;"",M16*N16*O16,"")</f>
      </c>
    </row>
    <row r="17" spans="1:16" ht="12.75">
      <c r="A17" s="65"/>
      <c r="B17" s="65"/>
      <c r="C17" s="65"/>
      <c r="D17" s="66"/>
      <c r="E17" s="65"/>
      <c r="F17" s="66"/>
      <c r="G17" s="65"/>
      <c r="H17" s="66"/>
      <c r="I17" s="66">
        <f t="shared" si="0"/>
      </c>
      <c r="J17" s="65"/>
      <c r="K17" s="65"/>
      <c r="L17" s="65"/>
      <c r="M17" s="66"/>
      <c r="N17" s="66"/>
      <c r="O17" s="66"/>
      <c r="P17" s="67">
        <f t="shared" si="1"/>
      </c>
    </row>
    <row r="18" spans="1:16" ht="12.75">
      <c r="A18" s="65"/>
      <c r="B18" s="65"/>
      <c r="C18" s="65"/>
      <c r="D18" s="66"/>
      <c r="E18" s="65"/>
      <c r="F18" s="66"/>
      <c r="G18" s="65"/>
      <c r="H18" s="66"/>
      <c r="I18" s="66">
        <f t="shared" si="0"/>
      </c>
      <c r="J18" s="65"/>
      <c r="K18" s="65"/>
      <c r="L18" s="65"/>
      <c r="M18" s="66"/>
      <c r="N18" s="66"/>
      <c r="O18" s="66"/>
      <c r="P18" s="67">
        <f t="shared" si="1"/>
      </c>
    </row>
    <row r="19" spans="1:16" ht="12.75">
      <c r="A19" s="65"/>
      <c r="B19" s="65"/>
      <c r="C19" s="65"/>
      <c r="D19" s="66"/>
      <c r="E19" s="65"/>
      <c r="F19" s="66"/>
      <c r="G19" s="65"/>
      <c r="H19" s="66"/>
      <c r="I19" s="66">
        <f t="shared" si="0"/>
      </c>
      <c r="J19" s="65"/>
      <c r="K19" s="65"/>
      <c r="L19" s="65"/>
      <c r="M19" s="66"/>
      <c r="N19" s="66"/>
      <c r="O19" s="66"/>
      <c r="P19" s="67">
        <f t="shared" si="1"/>
      </c>
    </row>
    <row r="20" spans="1:16" ht="12.75">
      <c r="A20" s="65"/>
      <c r="B20" s="65"/>
      <c r="C20" s="65"/>
      <c r="D20" s="66"/>
      <c r="E20" s="65"/>
      <c r="F20" s="66"/>
      <c r="G20" s="65"/>
      <c r="H20" s="66"/>
      <c r="I20" s="66">
        <f t="shared" si="0"/>
      </c>
      <c r="J20" s="65"/>
      <c r="K20" s="65"/>
      <c r="L20" s="65"/>
      <c r="M20" s="66"/>
      <c r="N20" s="66"/>
      <c r="O20" s="66"/>
      <c r="P20" s="67">
        <f t="shared" si="1"/>
      </c>
    </row>
    <row r="21" spans="1:16" ht="12.75">
      <c r="A21" s="65"/>
      <c r="B21" s="65"/>
      <c r="C21" s="65"/>
      <c r="D21" s="66"/>
      <c r="E21" s="65"/>
      <c r="F21" s="66"/>
      <c r="G21" s="65"/>
      <c r="H21" s="66"/>
      <c r="I21" s="66">
        <f t="shared" si="0"/>
      </c>
      <c r="J21" s="65"/>
      <c r="K21" s="65"/>
      <c r="L21" s="65"/>
      <c r="M21" s="66"/>
      <c r="N21" s="66"/>
      <c r="O21" s="66"/>
      <c r="P21" s="67">
        <f t="shared" si="1"/>
      </c>
    </row>
    <row r="22" spans="1:16" ht="12.75">
      <c r="A22" s="65"/>
      <c r="B22" s="65"/>
      <c r="C22" s="65"/>
      <c r="D22" s="66"/>
      <c r="E22" s="65"/>
      <c r="F22" s="66"/>
      <c r="G22" s="65"/>
      <c r="H22" s="66"/>
      <c r="I22" s="66">
        <f t="shared" si="0"/>
      </c>
      <c r="J22" s="65"/>
      <c r="K22" s="65"/>
      <c r="L22" s="65"/>
      <c r="M22" s="66"/>
      <c r="N22" s="66"/>
      <c r="O22" s="66"/>
      <c r="P22" s="67">
        <f t="shared" si="1"/>
      </c>
    </row>
    <row r="23" spans="1:16" ht="12.75">
      <c r="A23" s="65"/>
      <c r="B23" s="65"/>
      <c r="C23" s="65"/>
      <c r="D23" s="66"/>
      <c r="E23" s="65"/>
      <c r="F23" s="66"/>
      <c r="G23" s="65"/>
      <c r="H23" s="66"/>
      <c r="I23" s="66">
        <f t="shared" si="0"/>
      </c>
      <c r="J23" s="65"/>
      <c r="K23" s="65"/>
      <c r="L23" s="65"/>
      <c r="M23" s="66"/>
      <c r="N23" s="66"/>
      <c r="O23" s="66"/>
      <c r="P23" s="67">
        <f t="shared" si="1"/>
      </c>
    </row>
    <row r="24" spans="1:16" ht="12.75">
      <c r="A24" s="65"/>
      <c r="B24" s="65"/>
      <c r="C24" s="65"/>
      <c r="D24" s="66"/>
      <c r="E24" s="65"/>
      <c r="F24" s="66"/>
      <c r="G24" s="65"/>
      <c r="H24" s="66"/>
      <c r="I24" s="66">
        <f t="shared" si="0"/>
      </c>
      <c r="J24" s="65"/>
      <c r="K24" s="65"/>
      <c r="L24" s="65"/>
      <c r="M24" s="66"/>
      <c r="N24" s="66"/>
      <c r="O24" s="66"/>
      <c r="P24" s="67">
        <f t="shared" si="1"/>
      </c>
    </row>
    <row r="25" spans="1:16" ht="12.75">
      <c r="A25" s="65"/>
      <c r="B25" s="65"/>
      <c r="C25" s="65"/>
      <c r="D25" s="66"/>
      <c r="E25" s="65"/>
      <c r="F25" s="66"/>
      <c r="G25" s="65"/>
      <c r="H25" s="66"/>
      <c r="I25" s="66">
        <f t="shared" si="0"/>
      </c>
      <c r="J25" s="65"/>
      <c r="K25" s="65"/>
      <c r="L25" s="65"/>
      <c r="M25" s="66"/>
      <c r="N25" s="66"/>
      <c r="O25" s="66"/>
      <c r="P25" s="67">
        <f t="shared" si="1"/>
      </c>
    </row>
    <row r="26" spans="1:16" ht="12.75">
      <c r="A26" s="65"/>
      <c r="B26" s="65"/>
      <c r="C26" s="65"/>
      <c r="D26" s="66"/>
      <c r="E26" s="65"/>
      <c r="F26" s="66"/>
      <c r="G26" s="65"/>
      <c r="H26" s="66"/>
      <c r="I26" s="66">
        <f t="shared" si="0"/>
      </c>
      <c r="J26" s="65"/>
      <c r="K26" s="65"/>
      <c r="L26" s="65"/>
      <c r="M26" s="66"/>
      <c r="N26" s="66"/>
      <c r="O26" s="66"/>
      <c r="P26" s="67">
        <f t="shared" si="1"/>
      </c>
    </row>
    <row r="27" spans="1:16" ht="12.75">
      <c r="A27" s="65"/>
      <c r="B27" s="65"/>
      <c r="C27" s="65"/>
      <c r="D27" s="66"/>
      <c r="E27" s="65"/>
      <c r="F27" s="66"/>
      <c r="G27" s="65"/>
      <c r="H27" s="66"/>
      <c r="I27" s="66">
        <f t="shared" si="0"/>
      </c>
      <c r="J27" s="65"/>
      <c r="K27" s="65"/>
      <c r="L27" s="65"/>
      <c r="M27" s="66"/>
      <c r="N27" s="66"/>
      <c r="O27" s="66"/>
      <c r="P27" s="67">
        <f t="shared" si="1"/>
      </c>
    </row>
    <row r="28" spans="1:16" ht="12.75">
      <c r="A28" s="65"/>
      <c r="B28" s="65"/>
      <c r="C28" s="65"/>
      <c r="D28" s="66"/>
      <c r="E28" s="65"/>
      <c r="F28" s="66"/>
      <c r="G28" s="65"/>
      <c r="H28" s="66"/>
      <c r="I28" s="66">
        <f t="shared" si="0"/>
      </c>
      <c r="J28" s="65"/>
      <c r="K28" s="65"/>
      <c r="L28" s="65"/>
      <c r="M28" s="66"/>
      <c r="N28" s="66"/>
      <c r="O28" s="66"/>
      <c r="P28" s="67">
        <f t="shared" si="1"/>
      </c>
    </row>
    <row r="29" spans="1:16" ht="12.75">
      <c r="A29" s="65"/>
      <c r="B29" s="65"/>
      <c r="C29" s="65"/>
      <c r="D29" s="66"/>
      <c r="E29" s="65"/>
      <c r="F29" s="66"/>
      <c r="G29" s="65"/>
      <c r="H29" s="66"/>
      <c r="I29" s="66">
        <f t="shared" si="0"/>
      </c>
      <c r="J29" s="65"/>
      <c r="K29" s="65"/>
      <c r="L29" s="65"/>
      <c r="M29" s="66"/>
      <c r="N29" s="66"/>
      <c r="O29" s="66"/>
      <c r="P29" s="67">
        <f t="shared" si="1"/>
      </c>
    </row>
    <row r="30" spans="1:16" ht="12.75">
      <c r="A30" s="65"/>
      <c r="B30" s="65"/>
      <c r="C30" s="65"/>
      <c r="D30" s="66"/>
      <c r="E30" s="65"/>
      <c r="F30" s="66"/>
      <c r="G30" s="65"/>
      <c r="H30" s="66"/>
      <c r="I30" s="66">
        <f t="shared" si="0"/>
      </c>
      <c r="J30" s="65"/>
      <c r="K30" s="65"/>
      <c r="L30" s="65"/>
      <c r="M30" s="66"/>
      <c r="N30" s="66"/>
      <c r="O30" s="66"/>
      <c r="P30" s="67">
        <f t="shared" si="1"/>
      </c>
    </row>
    <row r="31" spans="1:16" ht="12.75">
      <c r="A31" s="65"/>
      <c r="B31" s="65"/>
      <c r="C31" s="65"/>
      <c r="D31" s="66"/>
      <c r="E31" s="65"/>
      <c r="F31" s="66"/>
      <c r="G31" s="65"/>
      <c r="H31" s="66"/>
      <c r="I31" s="66">
        <f t="shared" si="0"/>
      </c>
      <c r="J31" s="65"/>
      <c r="K31" s="65"/>
      <c r="L31" s="65"/>
      <c r="M31" s="66"/>
      <c r="N31" s="66"/>
      <c r="O31" s="66"/>
      <c r="P31" s="67">
        <f t="shared" si="1"/>
      </c>
    </row>
    <row r="32" spans="1:16" ht="12.75">
      <c r="A32" s="65"/>
      <c r="B32" s="65"/>
      <c r="C32" s="65"/>
      <c r="D32" s="66"/>
      <c r="E32" s="65"/>
      <c r="F32" s="66"/>
      <c r="G32" s="65"/>
      <c r="H32" s="66"/>
      <c r="I32" s="66">
        <f t="shared" si="0"/>
      </c>
      <c r="J32" s="65"/>
      <c r="K32" s="65"/>
      <c r="L32" s="65"/>
      <c r="M32" s="66"/>
      <c r="N32" s="66"/>
      <c r="O32" s="66"/>
      <c r="P32" s="67">
        <f t="shared" si="1"/>
      </c>
    </row>
    <row r="33" spans="1:16" ht="12.75">
      <c r="A33" s="65"/>
      <c r="B33" s="65"/>
      <c r="C33" s="65"/>
      <c r="D33" s="66"/>
      <c r="E33" s="65"/>
      <c r="F33" s="66"/>
      <c r="G33" s="65"/>
      <c r="H33" s="66"/>
      <c r="I33" s="66">
        <f t="shared" si="0"/>
      </c>
      <c r="J33" s="65"/>
      <c r="K33" s="65"/>
      <c r="L33" s="65"/>
      <c r="M33" s="66"/>
      <c r="N33" s="66"/>
      <c r="O33" s="66"/>
      <c r="P33" s="67">
        <f t="shared" si="1"/>
      </c>
    </row>
    <row r="34" spans="1:16" ht="12.75">
      <c r="A34" s="65"/>
      <c r="B34" s="65"/>
      <c r="C34" s="65"/>
      <c r="D34" s="66"/>
      <c r="E34" s="65"/>
      <c r="F34" s="66"/>
      <c r="G34" s="65"/>
      <c r="H34" s="66"/>
      <c r="I34" s="66">
        <f t="shared" si="0"/>
      </c>
      <c r="J34" s="65"/>
      <c r="K34" s="65"/>
      <c r="L34" s="65"/>
      <c r="M34" s="66"/>
      <c r="N34" s="66"/>
      <c r="O34" s="66"/>
      <c r="P34" s="67">
        <f t="shared" si="1"/>
      </c>
    </row>
    <row r="35" spans="1:16" ht="12.75">
      <c r="A35" s="65"/>
      <c r="B35" s="65"/>
      <c r="C35" s="65"/>
      <c r="D35" s="66"/>
      <c r="E35" s="65"/>
      <c r="F35" s="66"/>
      <c r="G35" s="65"/>
      <c r="H35" s="66"/>
      <c r="I35" s="66">
        <f t="shared" si="0"/>
      </c>
      <c r="J35" s="65"/>
      <c r="K35" s="65"/>
      <c r="L35" s="65"/>
      <c r="M35" s="66"/>
      <c r="N35" s="66"/>
      <c r="O35" s="66"/>
      <c r="P35" s="67">
        <f t="shared" si="1"/>
      </c>
    </row>
    <row r="36" spans="1:16" ht="12.75">
      <c r="A36" s="65"/>
      <c r="B36" s="65"/>
      <c r="C36" s="65"/>
      <c r="D36" s="66"/>
      <c r="E36" s="65"/>
      <c r="F36" s="66"/>
      <c r="G36" s="65"/>
      <c r="H36" s="66"/>
      <c r="I36" s="66">
        <f t="shared" si="0"/>
      </c>
      <c r="J36" s="65"/>
      <c r="K36" s="65"/>
      <c r="L36" s="65"/>
      <c r="M36" s="66"/>
      <c r="N36" s="66"/>
      <c r="O36" s="66"/>
      <c r="P36" s="67">
        <f t="shared" si="1"/>
      </c>
    </row>
    <row r="37" spans="1:16" ht="12.75">
      <c r="A37" s="65"/>
      <c r="B37" s="65"/>
      <c r="C37" s="65"/>
      <c r="D37" s="66"/>
      <c r="E37" s="65"/>
      <c r="F37" s="66"/>
      <c r="G37" s="65"/>
      <c r="H37" s="66"/>
      <c r="I37" s="66">
        <f t="shared" si="0"/>
      </c>
      <c r="J37" s="65"/>
      <c r="K37" s="65"/>
      <c r="L37" s="65"/>
      <c r="M37" s="66"/>
      <c r="N37" s="66"/>
      <c r="O37" s="66"/>
      <c r="P37" s="67">
        <f t="shared" si="1"/>
      </c>
    </row>
    <row r="38" spans="1:16" ht="12.75">
      <c r="A38" s="65"/>
      <c r="B38" s="65"/>
      <c r="C38" s="65"/>
      <c r="D38" s="66"/>
      <c r="E38" s="65"/>
      <c r="F38" s="66"/>
      <c r="G38" s="65"/>
      <c r="H38" s="66"/>
      <c r="I38" s="66">
        <f t="shared" si="0"/>
      </c>
      <c r="J38" s="65"/>
      <c r="K38" s="65"/>
      <c r="L38" s="65"/>
      <c r="M38" s="66"/>
      <c r="N38" s="66"/>
      <c r="O38" s="66"/>
      <c r="P38" s="67">
        <f t="shared" si="1"/>
      </c>
    </row>
    <row r="39" spans="1:16" ht="12.75">
      <c r="A39" s="65"/>
      <c r="B39" s="65"/>
      <c r="C39" s="65"/>
      <c r="D39" s="66"/>
      <c r="E39" s="65"/>
      <c r="F39" s="66"/>
      <c r="G39" s="65"/>
      <c r="H39" s="66"/>
      <c r="I39" s="66">
        <f t="shared" si="0"/>
      </c>
      <c r="J39" s="65"/>
      <c r="K39" s="65"/>
      <c r="L39" s="65"/>
      <c r="M39" s="66"/>
      <c r="N39" s="66"/>
      <c r="O39" s="66"/>
      <c r="P39" s="67">
        <f t="shared" si="1"/>
      </c>
    </row>
    <row r="40" spans="1:16" ht="12.75">
      <c r="A40" s="65"/>
      <c r="B40" s="65"/>
      <c r="C40" s="65"/>
      <c r="D40" s="66"/>
      <c r="E40" s="65"/>
      <c r="F40" s="66"/>
      <c r="G40" s="65"/>
      <c r="H40" s="66"/>
      <c r="I40" s="66">
        <f t="shared" si="0"/>
      </c>
      <c r="J40" s="65"/>
      <c r="K40" s="65"/>
      <c r="L40" s="65"/>
      <c r="M40" s="66"/>
      <c r="N40" s="66"/>
      <c r="O40" s="66"/>
      <c r="P40" s="67">
        <f t="shared" si="1"/>
      </c>
    </row>
    <row r="41" spans="1:16" ht="12.75">
      <c r="A41" s="65"/>
      <c r="B41" s="65"/>
      <c r="C41" s="65"/>
      <c r="D41" s="66"/>
      <c r="E41" s="65"/>
      <c r="F41" s="66"/>
      <c r="G41" s="65"/>
      <c r="H41" s="66"/>
      <c r="I41" s="66">
        <f t="shared" si="0"/>
      </c>
      <c r="J41" s="65"/>
      <c r="K41" s="65"/>
      <c r="L41" s="65"/>
      <c r="M41" s="66"/>
      <c r="N41" s="66"/>
      <c r="O41" s="66"/>
      <c r="P41" s="67">
        <f t="shared" si="1"/>
      </c>
    </row>
    <row r="42" spans="1:16" ht="12.75">
      <c r="A42" s="65"/>
      <c r="B42" s="65"/>
      <c r="C42" s="65"/>
      <c r="D42" s="66"/>
      <c r="E42" s="65"/>
      <c r="F42" s="66"/>
      <c r="G42" s="65"/>
      <c r="H42" s="66"/>
      <c r="I42" s="66">
        <f t="shared" si="0"/>
      </c>
      <c r="J42" s="65"/>
      <c r="K42" s="65"/>
      <c r="L42" s="65"/>
      <c r="M42" s="66"/>
      <c r="N42" s="66"/>
      <c r="O42" s="66"/>
      <c r="P42" s="67">
        <f t="shared" si="1"/>
      </c>
    </row>
    <row r="43" spans="1:16" ht="12.75">
      <c r="A43" s="65"/>
      <c r="B43" s="65"/>
      <c r="C43" s="65"/>
      <c r="D43" s="66"/>
      <c r="E43" s="65"/>
      <c r="F43" s="66"/>
      <c r="G43" s="65"/>
      <c r="H43" s="66"/>
      <c r="I43" s="66">
        <f t="shared" si="0"/>
      </c>
      <c r="J43" s="65"/>
      <c r="K43" s="65"/>
      <c r="L43" s="65"/>
      <c r="M43" s="66"/>
      <c r="N43" s="66"/>
      <c r="O43" s="66"/>
      <c r="P43" s="67">
        <f t="shared" si="1"/>
      </c>
    </row>
    <row r="44" spans="1:16" ht="12.75">
      <c r="A44" s="65"/>
      <c r="B44" s="65"/>
      <c r="C44" s="65"/>
      <c r="D44" s="66"/>
      <c r="E44" s="65"/>
      <c r="F44" s="66"/>
      <c r="G44" s="65"/>
      <c r="H44" s="66"/>
      <c r="I44" s="66">
        <f t="shared" si="0"/>
      </c>
      <c r="J44" s="65"/>
      <c r="K44" s="65"/>
      <c r="L44" s="65"/>
      <c r="M44" s="66"/>
      <c r="N44" s="66"/>
      <c r="O44" s="66"/>
      <c r="P44" s="67">
        <f t="shared" si="1"/>
      </c>
    </row>
    <row r="45" spans="1:16" ht="12.75">
      <c r="A45" s="65"/>
      <c r="B45" s="65"/>
      <c r="C45" s="65"/>
      <c r="D45" s="66"/>
      <c r="E45" s="65"/>
      <c r="F45" s="66"/>
      <c r="G45" s="65"/>
      <c r="H45" s="66"/>
      <c r="I45" s="66">
        <f t="shared" si="0"/>
      </c>
      <c r="J45" s="65"/>
      <c r="K45" s="65"/>
      <c r="L45" s="65"/>
      <c r="M45" s="66"/>
      <c r="N45" s="66"/>
      <c r="O45" s="66"/>
      <c r="P45" s="67">
        <f t="shared" si="1"/>
      </c>
    </row>
    <row r="46" spans="1:16" ht="12.75">
      <c r="A46" s="65"/>
      <c r="B46" s="65"/>
      <c r="C46" s="65"/>
      <c r="D46" s="66"/>
      <c r="E46" s="65"/>
      <c r="F46" s="66"/>
      <c r="G46" s="65"/>
      <c r="H46" s="66"/>
      <c r="I46" s="66">
        <f t="shared" si="0"/>
      </c>
      <c r="J46" s="65"/>
      <c r="K46" s="65"/>
      <c r="L46" s="65"/>
      <c r="M46" s="66"/>
      <c r="N46" s="66"/>
      <c r="O46" s="66"/>
      <c r="P46" s="67">
        <f t="shared" si="1"/>
      </c>
    </row>
    <row r="47" spans="1:16" ht="12.75">
      <c r="A47" s="65"/>
      <c r="B47" s="65"/>
      <c r="C47" s="65"/>
      <c r="D47" s="66"/>
      <c r="E47" s="65"/>
      <c r="F47" s="66"/>
      <c r="G47" s="65"/>
      <c r="H47" s="66"/>
      <c r="I47" s="66">
        <f t="shared" si="0"/>
      </c>
      <c r="J47" s="65"/>
      <c r="K47" s="65"/>
      <c r="L47" s="65"/>
      <c r="M47" s="66"/>
      <c r="N47" s="66"/>
      <c r="O47" s="66"/>
      <c r="P47" s="67">
        <f t="shared" si="1"/>
      </c>
    </row>
    <row r="48" spans="1:16" ht="12.75">
      <c r="A48" s="65"/>
      <c r="B48" s="65"/>
      <c r="C48" s="65"/>
      <c r="D48" s="66"/>
      <c r="E48" s="65"/>
      <c r="F48" s="66"/>
      <c r="G48" s="65"/>
      <c r="H48" s="66"/>
      <c r="I48" s="66">
        <f t="shared" si="0"/>
      </c>
      <c r="J48" s="65"/>
      <c r="K48" s="65"/>
      <c r="L48" s="65"/>
      <c r="M48" s="66"/>
      <c r="N48" s="66"/>
      <c r="O48" s="66"/>
      <c r="P48" s="67">
        <f t="shared" si="1"/>
      </c>
    </row>
    <row r="49" spans="1:16" ht="12.75">
      <c r="A49" s="68"/>
      <c r="B49" s="68"/>
      <c r="C49" s="68"/>
      <c r="D49" s="69"/>
      <c r="E49" s="68"/>
      <c r="F49" s="69"/>
      <c r="G49" s="68"/>
      <c r="H49" s="69"/>
      <c r="I49" s="69">
        <f t="shared" si="0"/>
      </c>
      <c r="J49" s="68"/>
      <c r="K49" s="68"/>
      <c r="L49" s="68"/>
      <c r="M49" s="69"/>
      <c r="N49" s="69"/>
      <c r="O49" s="69"/>
      <c r="P49" s="70">
        <f t="shared" si="1"/>
      </c>
    </row>
  </sheetData>
  <sheetProtection/>
  <printOptions horizontalCentered="1" verticalCentered="1"/>
  <pageMargins left="0.2" right="0.21" top="0.17" bottom="0.4" header="0.5" footer="0.17"/>
  <pageSetup horizontalDpi="300" verticalDpi="300" orientation="landscape" scale="80" r:id="rId3"/>
  <drawing r:id="rId2"/>
  <legacyDrawing r:id="rId1"/>
</worksheet>
</file>

<file path=xl/worksheets/sheet4.xml><?xml version="1.0" encoding="utf-8"?>
<worksheet xmlns="http://schemas.openxmlformats.org/spreadsheetml/2006/main" xmlns:r="http://schemas.openxmlformats.org/officeDocument/2006/relationships">
  <sheetPr codeName="Sheet52">
    <tabColor indexed="47"/>
  </sheetPr>
  <dimension ref="A2:J37"/>
  <sheetViews>
    <sheetView view="pageBreakPreview" zoomScale="85" zoomScaleSheetLayoutView="85" zoomScalePageLayoutView="0" workbookViewId="0" topLeftCell="A1">
      <selection activeCell="E7" sqref="E7"/>
    </sheetView>
  </sheetViews>
  <sheetFormatPr defaultColWidth="9.140625" defaultRowHeight="12.75"/>
  <cols>
    <col min="3" max="3" width="12.421875" style="0" bestFit="1" customWidth="1"/>
    <col min="6" max="6" width="9.8515625" style="0" bestFit="1" customWidth="1"/>
    <col min="7" max="7" width="35.8515625" style="0" customWidth="1"/>
    <col min="8" max="8" width="113.28125" style="0" customWidth="1"/>
    <col min="9" max="9" width="11.57421875" style="0" bestFit="1" customWidth="1"/>
  </cols>
  <sheetData>
    <row r="2" spans="1:9" ht="18">
      <c r="A2" s="96" t="s">
        <v>146</v>
      </c>
      <c r="B2" s="97"/>
      <c r="C2" s="97"/>
      <c r="D2" s="98"/>
      <c r="F2" s="282" t="s">
        <v>356</v>
      </c>
      <c r="G2" s="292"/>
      <c r="H2" s="292"/>
      <c r="I2" s="293"/>
    </row>
    <row r="3" spans="1:9" ht="12.75">
      <c r="A3" s="99" t="s">
        <v>147</v>
      </c>
      <c r="B3" s="100"/>
      <c r="C3" s="100"/>
      <c r="D3" s="101"/>
      <c r="F3" s="283" t="s">
        <v>300</v>
      </c>
      <c r="G3" s="283" t="s">
        <v>301</v>
      </c>
      <c r="H3" s="283" t="s">
        <v>357</v>
      </c>
      <c r="I3" s="293"/>
    </row>
    <row r="4" spans="1:9" ht="22.5">
      <c r="A4" s="102" t="s">
        <v>148</v>
      </c>
      <c r="B4" s="2"/>
      <c r="C4" s="2"/>
      <c r="D4" s="39"/>
      <c r="F4" s="294">
        <v>10</v>
      </c>
      <c r="G4" s="287" t="s">
        <v>358</v>
      </c>
      <c r="H4" s="289" t="s">
        <v>359</v>
      </c>
      <c r="I4" s="293"/>
    </row>
    <row r="5" spans="1:9" ht="22.5">
      <c r="A5" s="102" t="s">
        <v>149</v>
      </c>
      <c r="B5" s="2"/>
      <c r="C5" s="2"/>
      <c r="D5" s="39"/>
      <c r="F5" s="294">
        <v>9</v>
      </c>
      <c r="G5" s="287" t="s">
        <v>360</v>
      </c>
      <c r="H5" s="289" t="s">
        <v>361</v>
      </c>
      <c r="I5" s="293"/>
    </row>
    <row r="6" spans="1:9" ht="12.75">
      <c r="A6" s="102" t="s">
        <v>150</v>
      </c>
      <c r="B6" s="2"/>
      <c r="C6" s="2"/>
      <c r="D6" s="39"/>
      <c r="F6" s="294">
        <v>8</v>
      </c>
      <c r="G6" s="287" t="s">
        <v>319</v>
      </c>
      <c r="H6" s="289" t="s">
        <v>362</v>
      </c>
      <c r="I6" s="293"/>
    </row>
    <row r="7" spans="1:9" ht="22.5">
      <c r="A7" s="102" t="s">
        <v>151</v>
      </c>
      <c r="B7" s="2"/>
      <c r="C7" s="2"/>
      <c r="D7" s="39"/>
      <c r="F7" s="294">
        <v>7</v>
      </c>
      <c r="G7" s="287" t="s">
        <v>317</v>
      </c>
      <c r="H7" s="289" t="s">
        <v>363</v>
      </c>
      <c r="I7" s="293"/>
    </row>
    <row r="8" spans="1:9" ht="22.5">
      <c r="A8" s="102" t="s">
        <v>152</v>
      </c>
      <c r="B8" s="2"/>
      <c r="C8" s="2"/>
      <c r="D8" s="39"/>
      <c r="F8" s="294">
        <v>6</v>
      </c>
      <c r="G8" s="287" t="s">
        <v>313</v>
      </c>
      <c r="H8" s="289" t="s">
        <v>364</v>
      </c>
      <c r="I8" s="293"/>
    </row>
    <row r="9" spans="1:9" ht="22.5">
      <c r="A9" s="102" t="s">
        <v>153</v>
      </c>
      <c r="B9" s="2"/>
      <c r="C9" s="2"/>
      <c r="D9" s="39"/>
      <c r="F9" s="294">
        <v>5</v>
      </c>
      <c r="G9" s="287" t="s">
        <v>311</v>
      </c>
      <c r="H9" s="289" t="s">
        <v>365</v>
      </c>
      <c r="I9" s="293"/>
    </row>
    <row r="10" spans="1:9" ht="22.5">
      <c r="A10" s="102" t="s">
        <v>154</v>
      </c>
      <c r="B10" s="2"/>
      <c r="C10" s="2"/>
      <c r="D10" s="39"/>
      <c r="F10" s="294">
        <v>4</v>
      </c>
      <c r="G10" s="287" t="s">
        <v>309</v>
      </c>
      <c r="H10" s="289" t="s">
        <v>366</v>
      </c>
      <c r="I10" s="293"/>
    </row>
    <row r="11" spans="1:9" ht="22.5">
      <c r="A11" s="102" t="s">
        <v>155</v>
      </c>
      <c r="B11" s="2"/>
      <c r="C11" s="2"/>
      <c r="D11" s="39"/>
      <c r="F11" s="294">
        <v>3</v>
      </c>
      <c r="G11" s="287" t="s">
        <v>367</v>
      </c>
      <c r="H11" s="289" t="s">
        <v>368</v>
      </c>
      <c r="I11" s="293"/>
    </row>
    <row r="12" spans="1:9" ht="22.5">
      <c r="A12" s="102" t="s">
        <v>156</v>
      </c>
      <c r="B12" s="2"/>
      <c r="C12" s="2"/>
      <c r="D12" s="39"/>
      <c r="F12" s="294">
        <v>2</v>
      </c>
      <c r="G12" s="287" t="s">
        <v>369</v>
      </c>
      <c r="H12" s="289" t="s">
        <v>370</v>
      </c>
      <c r="I12" s="293"/>
    </row>
    <row r="13" spans="1:9" ht="12.75">
      <c r="A13" s="102" t="s">
        <v>157</v>
      </c>
      <c r="B13" s="2"/>
      <c r="C13" s="2"/>
      <c r="D13" s="39"/>
      <c r="F13" s="294">
        <v>1</v>
      </c>
      <c r="G13" s="287" t="s">
        <v>371</v>
      </c>
      <c r="H13" s="289" t="s">
        <v>372</v>
      </c>
      <c r="I13" s="293"/>
    </row>
    <row r="14" spans="1:10" ht="12.75">
      <c r="A14" s="102"/>
      <c r="B14" s="2"/>
      <c r="C14" s="2"/>
      <c r="D14" s="39"/>
      <c r="F14" s="282" t="s">
        <v>323</v>
      </c>
      <c r="G14" s="282"/>
      <c r="H14" s="282"/>
      <c r="I14" s="282"/>
      <c r="J14" s="282"/>
    </row>
    <row r="15" spans="1:10" ht="12.75">
      <c r="A15" s="103" t="s">
        <v>158</v>
      </c>
      <c r="B15" s="2"/>
      <c r="C15" s="2"/>
      <c r="D15" s="39"/>
      <c r="F15" s="283" t="s">
        <v>300</v>
      </c>
      <c r="G15" s="283" t="s">
        <v>301</v>
      </c>
      <c r="H15" s="284" t="s">
        <v>324</v>
      </c>
      <c r="I15" s="285" t="s">
        <v>325</v>
      </c>
      <c r="J15" s="286" t="s">
        <v>197</v>
      </c>
    </row>
    <row r="16" spans="1:10" ht="12.75">
      <c r="A16" s="102" t="s">
        <v>159</v>
      </c>
      <c r="B16" s="2"/>
      <c r="C16" s="272">
        <f>1/2</f>
        <v>0.5</v>
      </c>
      <c r="D16" s="39"/>
      <c r="F16" s="287">
        <v>10</v>
      </c>
      <c r="G16" s="288" t="s">
        <v>326</v>
      </c>
      <c r="H16" s="289" t="s">
        <v>327</v>
      </c>
      <c r="I16" s="290" t="s">
        <v>345</v>
      </c>
      <c r="J16" s="287" t="s">
        <v>328</v>
      </c>
    </row>
    <row r="17" spans="1:10" ht="12.75">
      <c r="A17" s="102" t="s">
        <v>160</v>
      </c>
      <c r="B17" s="2"/>
      <c r="C17" s="272">
        <f>1/3</f>
        <v>0.3333333333333333</v>
      </c>
      <c r="D17" s="39"/>
      <c r="F17" s="287">
        <v>9</v>
      </c>
      <c r="G17" s="288" t="s">
        <v>319</v>
      </c>
      <c r="H17" s="289" t="s">
        <v>329</v>
      </c>
      <c r="I17" s="287" t="s">
        <v>330</v>
      </c>
      <c r="J17" s="290" t="s">
        <v>346</v>
      </c>
    </row>
    <row r="18" spans="1:10" ht="12.75">
      <c r="A18" s="102" t="s">
        <v>161</v>
      </c>
      <c r="B18" s="2"/>
      <c r="C18" s="273">
        <f>1/8</f>
        <v>0.125</v>
      </c>
      <c r="D18" s="39"/>
      <c r="F18" s="287">
        <v>8</v>
      </c>
      <c r="G18" s="288" t="s">
        <v>317</v>
      </c>
      <c r="H18" s="291" t="s">
        <v>331</v>
      </c>
      <c r="I18" s="287" t="s">
        <v>332</v>
      </c>
      <c r="J18" s="290" t="s">
        <v>347</v>
      </c>
    </row>
    <row r="19" spans="1:10" ht="12.75">
      <c r="A19" s="102" t="s">
        <v>162</v>
      </c>
      <c r="B19" s="2"/>
      <c r="C19" s="273">
        <f>1/20</f>
        <v>0.05</v>
      </c>
      <c r="D19" s="39"/>
      <c r="F19" s="287">
        <v>7</v>
      </c>
      <c r="G19" s="288" t="s">
        <v>315</v>
      </c>
      <c r="H19" s="291" t="s">
        <v>331</v>
      </c>
      <c r="I19" s="287" t="s">
        <v>333</v>
      </c>
      <c r="J19" s="290" t="s">
        <v>348</v>
      </c>
    </row>
    <row r="20" spans="1:10" ht="12.75">
      <c r="A20" s="102" t="s">
        <v>163</v>
      </c>
      <c r="B20" s="2"/>
      <c r="C20" s="273">
        <f>1/80</f>
        <v>0.0125</v>
      </c>
      <c r="D20" s="39"/>
      <c r="F20" s="287">
        <v>6</v>
      </c>
      <c r="G20" s="288" t="s">
        <v>313</v>
      </c>
      <c r="H20" s="289" t="s">
        <v>334</v>
      </c>
      <c r="I20" s="287" t="s">
        <v>335</v>
      </c>
      <c r="J20" s="290" t="s">
        <v>349</v>
      </c>
    </row>
    <row r="21" spans="1:10" ht="12.75">
      <c r="A21" s="102" t="s">
        <v>164</v>
      </c>
      <c r="B21" s="2"/>
      <c r="C21" s="273">
        <f>1/400</f>
        <v>0.0025</v>
      </c>
      <c r="D21" s="39"/>
      <c r="F21" s="287">
        <v>5</v>
      </c>
      <c r="G21" s="288" t="s">
        <v>313</v>
      </c>
      <c r="H21" s="289" t="s">
        <v>336</v>
      </c>
      <c r="I21" s="287" t="s">
        <v>337</v>
      </c>
      <c r="J21" s="290" t="s">
        <v>350</v>
      </c>
    </row>
    <row r="22" spans="1:10" ht="12.75">
      <c r="A22" s="102" t="s">
        <v>165</v>
      </c>
      <c r="B22" s="2"/>
      <c r="C22" s="273">
        <f>1/2000</f>
        <v>0.0005</v>
      </c>
      <c r="D22" s="39"/>
      <c r="F22" s="287">
        <v>4</v>
      </c>
      <c r="G22" s="288" t="s">
        <v>338</v>
      </c>
      <c r="H22" s="289" t="s">
        <v>336</v>
      </c>
      <c r="I22" s="287" t="s">
        <v>339</v>
      </c>
      <c r="J22" s="290" t="s">
        <v>351</v>
      </c>
    </row>
    <row r="23" spans="1:10" ht="12.75">
      <c r="A23" s="102" t="s">
        <v>166</v>
      </c>
      <c r="B23" s="2"/>
      <c r="C23" s="275">
        <f>1/15000</f>
        <v>6.666666666666667E-05</v>
      </c>
      <c r="D23" s="39"/>
      <c r="F23" s="287">
        <v>3</v>
      </c>
      <c r="G23" s="288" t="s">
        <v>309</v>
      </c>
      <c r="H23" s="289" t="s">
        <v>340</v>
      </c>
      <c r="I23" s="287" t="s">
        <v>341</v>
      </c>
      <c r="J23" s="290" t="s">
        <v>352</v>
      </c>
    </row>
    <row r="24" spans="1:10" ht="12.75">
      <c r="A24" s="102" t="s">
        <v>167</v>
      </c>
      <c r="B24" s="2"/>
      <c r="C24" s="275">
        <f>1/150000</f>
        <v>6.666666666666667E-06</v>
      </c>
      <c r="D24" s="39"/>
      <c r="F24" s="287">
        <v>2</v>
      </c>
      <c r="G24" s="288" t="s">
        <v>307</v>
      </c>
      <c r="H24" s="289" t="s">
        <v>342</v>
      </c>
      <c r="I24" s="287" t="s">
        <v>343</v>
      </c>
      <c r="J24" s="290" t="s">
        <v>353</v>
      </c>
    </row>
    <row r="25" spans="1:10" ht="22.5">
      <c r="A25" s="102" t="s">
        <v>168</v>
      </c>
      <c r="B25" s="2"/>
      <c r="C25" s="274">
        <f>1/1500000</f>
        <v>6.666666666666667E-07</v>
      </c>
      <c r="D25" s="39"/>
      <c r="F25" s="287">
        <v>1</v>
      </c>
      <c r="G25" s="288" t="s">
        <v>305</v>
      </c>
      <c r="H25" s="289" t="s">
        <v>344</v>
      </c>
      <c r="I25" s="290" t="s">
        <v>354</v>
      </c>
      <c r="J25" s="290" t="s">
        <v>355</v>
      </c>
    </row>
    <row r="26" spans="1:9" ht="12.75">
      <c r="A26" s="102"/>
      <c r="B26" s="2"/>
      <c r="C26" s="274"/>
      <c r="D26" s="39"/>
      <c r="F26" s="282" t="s">
        <v>299</v>
      </c>
      <c r="G26" s="292"/>
      <c r="H26" s="292"/>
      <c r="I26" s="293"/>
    </row>
    <row r="27" spans="1:9" ht="12.75">
      <c r="A27" s="103" t="s">
        <v>169</v>
      </c>
      <c r="B27" s="2"/>
      <c r="C27" s="2"/>
      <c r="D27" s="39"/>
      <c r="F27" s="283" t="s">
        <v>300</v>
      </c>
      <c r="G27" s="283" t="s">
        <v>301</v>
      </c>
      <c r="H27" s="283" t="s">
        <v>302</v>
      </c>
      <c r="I27" s="293"/>
    </row>
    <row r="28" spans="1:9" ht="12.75">
      <c r="A28" s="102" t="s">
        <v>170</v>
      </c>
      <c r="B28" s="2"/>
      <c r="C28" s="2"/>
      <c r="D28" s="39"/>
      <c r="F28" s="294">
        <v>10</v>
      </c>
      <c r="G28" s="287" t="s">
        <v>303</v>
      </c>
      <c r="H28" s="289" t="s">
        <v>304</v>
      </c>
      <c r="I28" s="293"/>
    </row>
    <row r="29" spans="1:9" ht="12.75">
      <c r="A29" s="102" t="s">
        <v>171</v>
      </c>
      <c r="B29" s="2"/>
      <c r="C29" s="2"/>
      <c r="D29" s="39"/>
      <c r="F29" s="294">
        <v>9</v>
      </c>
      <c r="G29" s="287" t="s">
        <v>305</v>
      </c>
      <c r="H29" s="289" t="s">
        <v>306</v>
      </c>
      <c r="I29" s="293"/>
    </row>
    <row r="30" spans="1:9" ht="12.75">
      <c r="A30" s="102" t="s">
        <v>172</v>
      </c>
      <c r="B30" s="2"/>
      <c r="C30" s="2"/>
      <c r="D30" s="39"/>
      <c r="F30" s="294">
        <v>8</v>
      </c>
      <c r="G30" s="287" t="s">
        <v>307</v>
      </c>
      <c r="H30" s="289" t="s">
        <v>308</v>
      </c>
      <c r="I30" s="293"/>
    </row>
    <row r="31" spans="1:9" ht="12.75">
      <c r="A31" s="102" t="s">
        <v>173</v>
      </c>
      <c r="B31" s="2"/>
      <c r="C31" s="2"/>
      <c r="D31" s="39"/>
      <c r="F31" s="294">
        <v>7</v>
      </c>
      <c r="G31" s="287" t="s">
        <v>309</v>
      </c>
      <c r="H31" s="289" t="s">
        <v>310</v>
      </c>
      <c r="I31" s="293"/>
    </row>
    <row r="32" spans="1:9" ht="12.75">
      <c r="A32" s="102" t="s">
        <v>174</v>
      </c>
      <c r="B32" s="2"/>
      <c r="C32" s="2"/>
      <c r="D32" s="39"/>
      <c r="F32" s="294">
        <v>6</v>
      </c>
      <c r="G32" s="287" t="s">
        <v>311</v>
      </c>
      <c r="H32" s="289" t="s">
        <v>312</v>
      </c>
      <c r="I32" s="293"/>
    </row>
    <row r="33" spans="1:9" ht="12.75">
      <c r="A33" s="102" t="s">
        <v>175</v>
      </c>
      <c r="B33" s="2"/>
      <c r="C33" s="2"/>
      <c r="D33" s="39"/>
      <c r="F33" s="294">
        <v>5</v>
      </c>
      <c r="G33" s="287" t="s">
        <v>313</v>
      </c>
      <c r="H33" s="289" t="s">
        <v>314</v>
      </c>
      <c r="I33" s="293"/>
    </row>
    <row r="34" spans="1:9" ht="12.75">
      <c r="A34" s="102" t="s">
        <v>176</v>
      </c>
      <c r="B34" s="2"/>
      <c r="C34" s="2"/>
      <c r="D34" s="39"/>
      <c r="F34" s="294">
        <v>4</v>
      </c>
      <c r="G34" s="287" t="s">
        <v>315</v>
      </c>
      <c r="H34" s="289" t="s">
        <v>316</v>
      </c>
      <c r="I34" s="293"/>
    </row>
    <row r="35" spans="1:9" ht="12.75">
      <c r="A35" s="102" t="s">
        <v>177</v>
      </c>
      <c r="B35" s="2"/>
      <c r="C35" s="2"/>
      <c r="D35" s="39"/>
      <c r="F35" s="294">
        <v>3</v>
      </c>
      <c r="G35" s="287" t="s">
        <v>317</v>
      </c>
      <c r="H35" s="289" t="s">
        <v>318</v>
      </c>
      <c r="I35" s="293"/>
    </row>
    <row r="36" spans="1:9" ht="12.75">
      <c r="A36" s="102" t="s">
        <v>178</v>
      </c>
      <c r="B36" s="2"/>
      <c r="C36" s="2"/>
      <c r="D36" s="39"/>
      <c r="F36" s="294">
        <v>2</v>
      </c>
      <c r="G36" s="287" t="s">
        <v>319</v>
      </c>
      <c r="H36" s="289" t="s">
        <v>320</v>
      </c>
      <c r="I36" s="293"/>
    </row>
    <row r="37" spans="1:9" ht="12.75">
      <c r="A37" s="79" t="s">
        <v>179</v>
      </c>
      <c r="B37" s="1"/>
      <c r="C37" s="1"/>
      <c r="D37" s="40"/>
      <c r="F37" s="294">
        <v>1</v>
      </c>
      <c r="G37" s="287" t="s">
        <v>321</v>
      </c>
      <c r="H37" s="289" t="s">
        <v>322</v>
      </c>
      <c r="I37" s="293"/>
    </row>
  </sheetData>
  <sheetProtection/>
  <printOptions/>
  <pageMargins left="0.75" right="0.75" top="1" bottom="1" header="0.5" footer="0.5"/>
  <pageSetup horizontalDpi="300" verticalDpi="300" orientation="portrait" scale="50" r:id="rId1"/>
  <colBreaks count="1" manualBreakCount="1">
    <brk id="5" max="65535" man="1"/>
  </colBreaks>
</worksheet>
</file>

<file path=xl/worksheets/sheet5.xml><?xml version="1.0" encoding="utf-8"?>
<worksheet xmlns="http://schemas.openxmlformats.org/spreadsheetml/2006/main" xmlns:r="http://schemas.openxmlformats.org/officeDocument/2006/relationships">
  <sheetPr codeName="Sheet5"/>
  <dimension ref="B2:F47"/>
  <sheetViews>
    <sheetView view="pageBreakPreview" zoomScaleSheetLayoutView="100" workbookViewId="0" topLeftCell="A1">
      <selection activeCell="D28" sqref="D28"/>
    </sheetView>
  </sheetViews>
  <sheetFormatPr defaultColWidth="11.7109375" defaultRowHeight="12.75"/>
  <cols>
    <col min="1" max="1" width="5.00390625" style="107" customWidth="1"/>
    <col min="2" max="2" width="18.140625" style="107" bestFit="1" customWidth="1"/>
    <col min="3" max="3" width="9.28125" style="107" customWidth="1"/>
    <col min="4" max="6" width="8.8515625" style="107" customWidth="1"/>
    <col min="7" max="8" width="11.7109375" style="107" customWidth="1"/>
    <col min="9" max="9" width="9.57421875" style="107" customWidth="1"/>
    <col min="10" max="85" width="11.7109375" style="107" customWidth="1"/>
    <col min="86" max="16384" width="11.7109375" style="104" customWidth="1"/>
  </cols>
  <sheetData>
    <row r="1" ht="12.75"/>
    <row r="2" ht="12.75">
      <c r="C2" s="108" t="s">
        <v>202</v>
      </c>
    </row>
    <row r="3" spans="2:3" ht="15" thickBot="1">
      <c r="B3" s="104"/>
      <c r="C3" s="104"/>
    </row>
    <row r="4" spans="2:6" ht="15.75" customHeight="1">
      <c r="B4" s="128" t="s">
        <v>184</v>
      </c>
      <c r="C4" s="296"/>
      <c r="D4" s="296"/>
      <c r="E4" s="296"/>
      <c r="F4" s="296"/>
    </row>
    <row r="5" spans="2:6" ht="15.75" customHeight="1">
      <c r="B5" s="129" t="s">
        <v>185</v>
      </c>
      <c r="C5" s="297"/>
      <c r="D5" s="297"/>
      <c r="E5" s="297"/>
      <c r="F5" s="297"/>
    </row>
    <row r="6" spans="2:6" ht="15.75" customHeight="1">
      <c r="B6" s="129" t="s">
        <v>186</v>
      </c>
      <c r="C6" s="297"/>
      <c r="D6" s="297"/>
      <c r="E6" s="297"/>
      <c r="F6" s="297"/>
    </row>
    <row r="7" spans="2:6" ht="15.75" customHeight="1">
      <c r="B7" s="112" t="s">
        <v>187</v>
      </c>
      <c r="C7" s="295">
        <f>C4+C5</f>
        <v>0</v>
      </c>
      <c r="D7" s="295">
        <f>D4+D5</f>
        <v>0</v>
      </c>
      <c r="E7" s="295">
        <f>E4+E5</f>
        <v>0</v>
      </c>
      <c r="F7" s="295">
        <f>F4+F5</f>
        <v>0</v>
      </c>
    </row>
    <row r="8" spans="2:6" ht="15.75" customHeight="1">
      <c r="B8" s="112" t="s">
        <v>188</v>
      </c>
      <c r="C8" s="295">
        <f>C4-C6</f>
        <v>0</v>
      </c>
      <c r="D8" s="295">
        <f>D4-D6</f>
        <v>0</v>
      </c>
      <c r="E8" s="295">
        <f>E4-E6</f>
        <v>0</v>
      </c>
      <c r="F8" s="295">
        <f>F4-F6</f>
        <v>0</v>
      </c>
    </row>
    <row r="9" spans="2:6" ht="15.75" customHeight="1">
      <c r="B9" s="129" t="s">
        <v>189</v>
      </c>
      <c r="C9" s="130"/>
      <c r="D9" s="130"/>
      <c r="E9" s="130"/>
      <c r="F9" s="130"/>
    </row>
    <row r="10" spans="2:6" ht="15.75" customHeight="1">
      <c r="B10" s="109" t="s">
        <v>190</v>
      </c>
      <c r="C10" s="110" t="s">
        <v>198</v>
      </c>
      <c r="D10" s="110" t="s">
        <v>199</v>
      </c>
      <c r="E10" s="111" t="s">
        <v>200</v>
      </c>
      <c r="F10" s="111" t="s">
        <v>201</v>
      </c>
    </row>
    <row r="11" spans="2:6" ht="15.75" customHeight="1">
      <c r="B11" s="109">
        <v>1</v>
      </c>
      <c r="C11" s="131"/>
      <c r="D11" s="131"/>
      <c r="E11" s="131"/>
      <c r="F11" s="131"/>
    </row>
    <row r="12" spans="2:6" ht="15.75" customHeight="1">
      <c r="B12" s="109">
        <v>2</v>
      </c>
      <c r="C12" s="131"/>
      <c r="D12" s="131"/>
      <c r="E12" s="131"/>
      <c r="F12" s="131"/>
    </row>
    <row r="13" spans="2:6" ht="15.75" customHeight="1">
      <c r="B13" s="109">
        <v>3</v>
      </c>
      <c r="C13" s="131"/>
      <c r="D13" s="131"/>
      <c r="E13" s="131"/>
      <c r="F13" s="131"/>
    </row>
    <row r="14" spans="2:6" ht="15.75" customHeight="1">
      <c r="B14" s="109">
        <v>4</v>
      </c>
      <c r="C14" s="131"/>
      <c r="D14" s="131"/>
      <c r="E14" s="131"/>
      <c r="F14" s="131"/>
    </row>
    <row r="15" spans="2:6" ht="15.75" customHeight="1">
      <c r="B15" s="109">
        <v>5</v>
      </c>
      <c r="C15" s="131"/>
      <c r="D15" s="131"/>
      <c r="E15" s="131"/>
      <c r="F15" s="131"/>
    </row>
    <row r="16" spans="2:6" ht="15.75" customHeight="1">
      <c r="B16" s="109">
        <v>6</v>
      </c>
      <c r="C16" s="131"/>
      <c r="D16" s="131"/>
      <c r="E16" s="131"/>
      <c r="F16" s="131"/>
    </row>
    <row r="17" spans="2:6" ht="15.75" customHeight="1">
      <c r="B17" s="109">
        <v>7</v>
      </c>
      <c r="C17" s="131"/>
      <c r="D17" s="131"/>
      <c r="E17" s="131"/>
      <c r="F17" s="131"/>
    </row>
    <row r="18" spans="2:6" ht="15.75" customHeight="1">
      <c r="B18" s="109">
        <v>8</v>
      </c>
      <c r="C18" s="131"/>
      <c r="D18" s="131"/>
      <c r="E18" s="131"/>
      <c r="F18" s="131"/>
    </row>
    <row r="19" spans="2:6" ht="15.75" customHeight="1">
      <c r="B19" s="109">
        <v>9</v>
      </c>
      <c r="C19" s="131"/>
      <c r="D19" s="131"/>
      <c r="E19" s="131"/>
      <c r="F19" s="131"/>
    </row>
    <row r="20" spans="2:6" ht="15.75" customHeight="1">
      <c r="B20" s="109">
        <v>10</v>
      </c>
      <c r="C20" s="131"/>
      <c r="D20" s="131"/>
      <c r="E20" s="131"/>
      <c r="F20" s="131"/>
    </row>
    <row r="21" spans="2:6" ht="15.75" customHeight="1">
      <c r="B21" s="109">
        <v>11</v>
      </c>
      <c r="C21" s="131"/>
      <c r="D21" s="131"/>
      <c r="E21" s="131"/>
      <c r="F21" s="131"/>
    </row>
    <row r="22" spans="2:6" ht="15.75" customHeight="1">
      <c r="B22" s="109">
        <v>12</v>
      </c>
      <c r="C22" s="131"/>
      <c r="D22" s="131"/>
      <c r="E22" s="131"/>
      <c r="F22" s="131"/>
    </row>
    <row r="23" spans="2:6" ht="15.75" customHeight="1">
      <c r="B23" s="109">
        <v>13</v>
      </c>
      <c r="C23" s="131"/>
      <c r="D23" s="131"/>
      <c r="E23" s="131"/>
      <c r="F23" s="131"/>
    </row>
    <row r="24" spans="2:6" ht="15.75" customHeight="1">
      <c r="B24" s="109">
        <v>14</v>
      </c>
      <c r="C24" s="131"/>
      <c r="D24" s="131"/>
      <c r="E24" s="131"/>
      <c r="F24" s="131"/>
    </row>
    <row r="25" spans="2:6" ht="15.75" customHeight="1">
      <c r="B25" s="109">
        <v>15</v>
      </c>
      <c r="C25" s="131"/>
      <c r="D25" s="131"/>
      <c r="E25" s="131"/>
      <c r="F25" s="131"/>
    </row>
    <row r="26" spans="2:6" ht="15.75" customHeight="1">
      <c r="B26" s="109">
        <v>16</v>
      </c>
      <c r="C26" s="131"/>
      <c r="D26" s="131"/>
      <c r="E26" s="131"/>
      <c r="F26" s="131"/>
    </row>
    <row r="27" spans="2:6" ht="15.75" customHeight="1">
      <c r="B27" s="109">
        <v>17</v>
      </c>
      <c r="C27" s="131"/>
      <c r="D27" s="131"/>
      <c r="E27" s="131"/>
      <c r="F27" s="131"/>
    </row>
    <row r="28" spans="2:6" ht="15.75" customHeight="1">
      <c r="B28" s="109">
        <v>18</v>
      </c>
      <c r="C28" s="131"/>
      <c r="D28" s="131"/>
      <c r="E28" s="131"/>
      <c r="F28" s="131"/>
    </row>
    <row r="29" spans="2:6" ht="15.75" customHeight="1">
      <c r="B29" s="109">
        <v>19</v>
      </c>
      <c r="C29" s="131"/>
      <c r="D29" s="131"/>
      <c r="E29" s="131"/>
      <c r="F29" s="131"/>
    </row>
    <row r="30" spans="2:6" ht="15.75" customHeight="1">
      <c r="B30" s="109">
        <v>20</v>
      </c>
      <c r="C30" s="131"/>
      <c r="D30" s="131"/>
      <c r="E30" s="131"/>
      <c r="F30" s="131"/>
    </row>
    <row r="31" spans="2:6" ht="15.75" customHeight="1">
      <c r="B31" s="109">
        <v>21</v>
      </c>
      <c r="C31" s="131"/>
      <c r="D31" s="131"/>
      <c r="E31" s="131"/>
      <c r="F31" s="131"/>
    </row>
    <row r="32" spans="2:6" ht="15.75" customHeight="1">
      <c r="B32" s="109">
        <v>22</v>
      </c>
      <c r="C32" s="131"/>
      <c r="D32" s="131"/>
      <c r="E32" s="131"/>
      <c r="F32" s="131"/>
    </row>
    <row r="33" spans="2:6" ht="15.75" customHeight="1">
      <c r="B33" s="109">
        <v>23</v>
      </c>
      <c r="C33" s="131"/>
      <c r="D33" s="131"/>
      <c r="E33" s="131"/>
      <c r="F33" s="131"/>
    </row>
    <row r="34" spans="2:6" ht="15.75" customHeight="1">
      <c r="B34" s="109">
        <v>24</v>
      </c>
      <c r="C34" s="131"/>
      <c r="D34" s="131"/>
      <c r="E34" s="131"/>
      <c r="F34" s="131"/>
    </row>
    <row r="35" spans="2:6" ht="15.75" customHeight="1">
      <c r="B35" s="109">
        <v>25</v>
      </c>
      <c r="C35" s="131"/>
      <c r="D35" s="131"/>
      <c r="E35" s="131"/>
      <c r="F35" s="131"/>
    </row>
    <row r="36" spans="2:6" ht="15.75" customHeight="1">
      <c r="B36" s="109">
        <v>26</v>
      </c>
      <c r="C36" s="131"/>
      <c r="D36" s="131"/>
      <c r="E36" s="131"/>
      <c r="F36" s="131"/>
    </row>
    <row r="37" spans="2:6" ht="15.75" customHeight="1">
      <c r="B37" s="109">
        <v>27</v>
      </c>
      <c r="C37" s="131"/>
      <c r="D37" s="131"/>
      <c r="E37" s="131"/>
      <c r="F37" s="131"/>
    </row>
    <row r="38" spans="2:6" ht="15.75" customHeight="1">
      <c r="B38" s="109">
        <v>28</v>
      </c>
      <c r="C38" s="131"/>
      <c r="D38" s="131"/>
      <c r="E38" s="131"/>
      <c r="F38" s="131"/>
    </row>
    <row r="39" spans="2:6" ht="15.75" customHeight="1">
      <c r="B39" s="109">
        <v>29</v>
      </c>
      <c r="C39" s="131"/>
      <c r="D39" s="131"/>
      <c r="E39" s="131"/>
      <c r="F39" s="131"/>
    </row>
    <row r="40" spans="2:6" ht="15.75" customHeight="1">
      <c r="B40" s="109">
        <v>30</v>
      </c>
      <c r="C40" s="131"/>
      <c r="D40" s="131"/>
      <c r="E40" s="131"/>
      <c r="F40" s="131"/>
    </row>
    <row r="41" spans="2:6" ht="15.75" customHeight="1">
      <c r="B41" s="105" t="s">
        <v>191</v>
      </c>
      <c r="C41" s="127">
        <f>MAX(C11:C40)</f>
        <v>0</v>
      </c>
      <c r="D41" s="127">
        <f>MAX(D11:D40)</f>
        <v>0</v>
      </c>
      <c r="E41" s="127">
        <f>MAX(E11:E40)</f>
        <v>0</v>
      </c>
      <c r="F41" s="127">
        <f>MAX(F11:F40)</f>
        <v>0</v>
      </c>
    </row>
    <row r="42" spans="2:6" ht="15.75" customHeight="1">
      <c r="B42" s="105" t="s">
        <v>192</v>
      </c>
      <c r="C42" s="127">
        <f>MIN(C11:C40)</f>
        <v>0</v>
      </c>
      <c r="D42" s="127">
        <f>MIN(D11:D40)</f>
        <v>0</v>
      </c>
      <c r="E42" s="127">
        <f>MIN(E11:E40)</f>
        <v>0</v>
      </c>
      <c r="F42" s="127">
        <f>MIN(F11:F40)</f>
        <v>0</v>
      </c>
    </row>
    <row r="43" spans="2:6" ht="15.75" customHeight="1">
      <c r="B43" s="109" t="s">
        <v>193</v>
      </c>
      <c r="C43" s="126" t="e">
        <f>AVERAGE(C11:C40)</f>
        <v>#DIV/0!</v>
      </c>
      <c r="D43" s="126" t="e">
        <f>AVERAGE(D11:D40)</f>
        <v>#DIV/0!</v>
      </c>
      <c r="E43" s="126" t="e">
        <f>AVERAGE(E11:E40)</f>
        <v>#DIV/0!</v>
      </c>
      <c r="F43" s="126" t="e">
        <f>AVERAGE(F11:F40)</f>
        <v>#DIV/0!</v>
      </c>
    </row>
    <row r="44" spans="2:6" ht="15.75" customHeight="1">
      <c r="B44" s="109" t="s">
        <v>194</v>
      </c>
      <c r="C44" s="126" t="e">
        <f>STDEV(C11:C40)</f>
        <v>#DIV/0!</v>
      </c>
      <c r="D44" s="126" t="e">
        <f>STDEV(D11:D40)</f>
        <v>#DIV/0!</v>
      </c>
      <c r="E44" s="126" t="e">
        <f>STDEV(E11:E40)</f>
        <v>#DIV/0!</v>
      </c>
      <c r="F44" s="126" t="e">
        <f>STDEV(F11:F40)</f>
        <v>#DIV/0!</v>
      </c>
    </row>
    <row r="45" spans="2:6" ht="15.75" customHeight="1">
      <c r="B45" s="109" t="s">
        <v>195</v>
      </c>
      <c r="C45" s="126" t="e">
        <f>(ABS((C7+C8)/2-C43))/((C7-C8)/2)</f>
        <v>#DIV/0!</v>
      </c>
      <c r="D45" s="126" t="e">
        <f>(ABS((D7+D8)/2-D43))/((D7-D8)/2)</f>
        <v>#DIV/0!</v>
      </c>
      <c r="E45" s="126" t="e">
        <f>(ABS((E7+E8)/2-E43))/((E7-E8)/2)</f>
        <v>#DIV/0!</v>
      </c>
      <c r="F45" s="126" t="e">
        <f>(ABS((F7+F8)/2-F43))/((F7-F8)/2)</f>
        <v>#DIV/0!</v>
      </c>
    </row>
    <row r="46" spans="2:6" ht="15.75" customHeight="1">
      <c r="B46" s="109" t="s">
        <v>196</v>
      </c>
      <c r="C46" s="298" t="e">
        <f>(C7-C8)/(6*C44)</f>
        <v>#DIV/0!</v>
      </c>
      <c r="D46" s="298" t="e">
        <f>(D7-D8)/(6*D44)</f>
        <v>#DIV/0!</v>
      </c>
      <c r="E46" s="298" t="e">
        <f>(E7-E8)/(6*E44)</f>
        <v>#DIV/0!</v>
      </c>
      <c r="F46" s="298" t="e">
        <f>(F7-F8)/(6*F44)</f>
        <v>#DIV/0!</v>
      </c>
    </row>
    <row r="47" spans="2:6" ht="15.75" customHeight="1" thickBot="1">
      <c r="B47" s="106" t="s">
        <v>197</v>
      </c>
      <c r="C47" s="299" t="e">
        <f>(1-C45)*C46</f>
        <v>#DIV/0!</v>
      </c>
      <c r="D47" s="299" t="e">
        <f>(1-D45)*D46</f>
        <v>#DIV/0!</v>
      </c>
      <c r="E47" s="299" t="e">
        <f>(1-E45)*E46</f>
        <v>#DIV/0!</v>
      </c>
      <c r="F47" s="299" t="e">
        <f>(1-F45)*F46</f>
        <v>#DIV/0!</v>
      </c>
    </row>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sheetData>
  <sheetProtection/>
  <conditionalFormatting sqref="C47:F47">
    <cfRule type="cellIs" priority="1" dxfId="0" operator="lessThan" stopIfTrue="1">
      <formula>1.33</formula>
    </cfRule>
  </conditionalFormatting>
  <printOptions verticalCentered="1"/>
  <pageMargins left="0.1968503937007874" right="0.1968503937007874" top="0.37" bottom="0.34" header="0.1968503937007874" footer="0.1968503937007874"/>
  <pageSetup fitToWidth="2" horizontalDpi="300" verticalDpi="300" orientation="portrait" paperSize="9" r:id="rId4"/>
  <headerFooter alignWithMargins="0">
    <oddFooter>&amp;C&amp;F</oddFooter>
  </headerFooter>
  <drawing r:id="rId3"/>
  <legacyDrawing r:id="rId2"/>
  <oleObjects>
    <oleObject progId="Word.Picture.8" shapeId="9034566" r:id="rId1"/>
  </oleObjects>
</worksheet>
</file>

<file path=xl/worksheets/sheet6.xml><?xml version="1.0" encoding="utf-8"?>
<worksheet xmlns="http://schemas.openxmlformats.org/spreadsheetml/2006/main" xmlns:r="http://schemas.openxmlformats.org/officeDocument/2006/relationships">
  <sheetPr codeName="Sheet2"/>
  <dimension ref="A1:Y43"/>
  <sheetViews>
    <sheetView showGridLines="0" view="pageBreakPreview" zoomScale="85" zoomScaleNormal="70" zoomScaleSheetLayoutView="85" zoomScalePageLayoutView="70" workbookViewId="0" topLeftCell="A1">
      <selection activeCell="N37" sqref="N37"/>
    </sheetView>
  </sheetViews>
  <sheetFormatPr defaultColWidth="9.140625" defaultRowHeight="12.75"/>
  <cols>
    <col min="1" max="1" width="7.57421875" style="135" customWidth="1"/>
    <col min="2" max="2" width="4.8515625" style="135" customWidth="1"/>
    <col min="3" max="12" width="6.28125" style="135" customWidth="1"/>
    <col min="13" max="13" width="5.28125" style="135" customWidth="1"/>
    <col min="14" max="14" width="9.140625" style="135" customWidth="1"/>
    <col min="15" max="21" width="7.7109375" style="135" customWidth="1"/>
    <col min="22" max="22" width="9.28125" style="135" customWidth="1"/>
    <col min="23" max="23" width="8.28125" style="135" customWidth="1"/>
    <col min="24" max="25" width="9.28125" style="135" customWidth="1"/>
    <col min="26" max="16384" width="9.140625" style="135" customWidth="1"/>
  </cols>
  <sheetData>
    <row r="1" spans="1:25" ht="18">
      <c r="A1" s="132" t="s">
        <v>207</v>
      </c>
      <c r="B1" s="133"/>
      <c r="C1" s="133"/>
      <c r="D1" s="133"/>
      <c r="E1" s="133"/>
      <c r="F1" s="133"/>
      <c r="G1" s="133"/>
      <c r="H1" s="133"/>
      <c r="I1" s="133"/>
      <c r="J1" s="133"/>
      <c r="K1" s="133"/>
      <c r="L1" s="133"/>
      <c r="M1" s="133"/>
      <c r="N1" s="134"/>
      <c r="O1" s="132" t="s">
        <v>207</v>
      </c>
      <c r="P1" s="133"/>
      <c r="Q1" s="133"/>
      <c r="R1" s="133"/>
      <c r="S1" s="133"/>
      <c r="T1" s="133"/>
      <c r="U1" s="133"/>
      <c r="V1" s="133"/>
      <c r="W1" s="133"/>
      <c r="X1" s="133"/>
      <c r="Y1" s="134"/>
    </row>
    <row r="2" spans="1:25" ht="18.75">
      <c r="A2" s="136" t="s">
        <v>208</v>
      </c>
      <c r="B2" s="137"/>
      <c r="C2" s="137"/>
      <c r="D2" s="137"/>
      <c r="E2" s="137"/>
      <c r="F2" s="137"/>
      <c r="G2" s="137"/>
      <c r="H2" s="137"/>
      <c r="I2" s="137"/>
      <c r="J2" s="137"/>
      <c r="K2" s="137"/>
      <c r="L2" s="137"/>
      <c r="M2" s="137"/>
      <c r="N2" s="138"/>
      <c r="O2" s="136" t="s">
        <v>208</v>
      </c>
      <c r="P2" s="137"/>
      <c r="Q2" s="137"/>
      <c r="R2" s="137"/>
      <c r="S2" s="137"/>
      <c r="T2" s="137"/>
      <c r="U2" s="137"/>
      <c r="V2" s="137"/>
      <c r="W2" s="137"/>
      <c r="X2" s="137"/>
      <c r="Y2" s="138"/>
    </row>
    <row r="3" spans="1:25" ht="12.75">
      <c r="A3" s="139"/>
      <c r="B3" s="140"/>
      <c r="C3" s="140"/>
      <c r="D3" s="140"/>
      <c r="E3" s="140"/>
      <c r="F3" s="140"/>
      <c r="G3" s="140"/>
      <c r="H3" s="140"/>
      <c r="I3" s="140"/>
      <c r="J3" s="140"/>
      <c r="K3" s="140"/>
      <c r="L3" s="140"/>
      <c r="M3" s="140"/>
      <c r="N3" s="141"/>
      <c r="O3" s="139"/>
      <c r="P3" s="140"/>
      <c r="Q3" s="140"/>
      <c r="R3" s="140"/>
      <c r="S3" s="140"/>
      <c r="T3" s="140"/>
      <c r="U3" s="140"/>
      <c r="V3" s="140"/>
      <c r="W3" s="140"/>
      <c r="X3" s="140"/>
      <c r="Y3" s="141"/>
    </row>
    <row r="4" spans="1:25" s="145" customFormat="1" ht="10.5">
      <c r="A4" s="236" t="s">
        <v>209</v>
      </c>
      <c r="B4" s="237"/>
      <c r="C4" s="237"/>
      <c r="D4" s="237"/>
      <c r="E4" s="238"/>
      <c r="F4" s="236" t="s">
        <v>210</v>
      </c>
      <c r="G4" s="237"/>
      <c r="H4" s="237"/>
      <c r="I4" s="238"/>
      <c r="J4" s="236" t="s">
        <v>211</v>
      </c>
      <c r="K4" s="237"/>
      <c r="L4" s="237"/>
      <c r="M4" s="237"/>
      <c r="N4" s="238"/>
      <c r="O4" s="142" t="s">
        <v>209</v>
      </c>
      <c r="P4" s="143"/>
      <c r="Q4" s="144"/>
      <c r="R4" s="142" t="s">
        <v>210</v>
      </c>
      <c r="S4" s="143"/>
      <c r="T4" s="143"/>
      <c r="U4" s="144"/>
      <c r="V4" s="142" t="s">
        <v>211</v>
      </c>
      <c r="W4" s="143"/>
      <c r="X4" s="143"/>
      <c r="Y4" s="144"/>
    </row>
    <row r="5" spans="1:25" ht="13.5">
      <c r="A5" s="239"/>
      <c r="B5" s="240"/>
      <c r="C5" s="240"/>
      <c r="D5" s="240"/>
      <c r="E5" s="241"/>
      <c r="F5" s="242"/>
      <c r="G5" s="243"/>
      <c r="H5" s="243"/>
      <c r="I5" s="244"/>
      <c r="J5" s="242"/>
      <c r="K5" s="243"/>
      <c r="L5" s="243"/>
      <c r="M5" s="243"/>
      <c r="N5" s="244"/>
      <c r="O5" s="146"/>
      <c r="P5" s="147"/>
      <c r="Q5" s="148"/>
      <c r="R5" s="146">
        <f>IF(F5&lt;&gt;"",F5,"")</f>
      </c>
      <c r="S5" s="147"/>
      <c r="T5" s="147"/>
      <c r="U5" s="148"/>
      <c r="V5" s="146">
        <f>IF(J5&lt;&gt;"",J5,"")</f>
      </c>
      <c r="W5" s="147"/>
      <c r="X5" s="147"/>
      <c r="Y5" s="148"/>
    </row>
    <row r="6" spans="1:25" s="145" customFormat="1" ht="10.5">
      <c r="A6" s="236" t="s">
        <v>33</v>
      </c>
      <c r="B6" s="237"/>
      <c r="C6" s="237"/>
      <c r="D6" s="237"/>
      <c r="E6" s="238"/>
      <c r="F6" s="236" t="s">
        <v>212</v>
      </c>
      <c r="G6" s="237"/>
      <c r="H6" s="237"/>
      <c r="I6" s="238"/>
      <c r="J6" s="236" t="s">
        <v>213</v>
      </c>
      <c r="K6" s="237"/>
      <c r="L6" s="237"/>
      <c r="M6" s="237"/>
      <c r="N6" s="238"/>
      <c r="O6" s="142" t="s">
        <v>33</v>
      </c>
      <c r="P6" s="143"/>
      <c r="Q6" s="144"/>
      <c r="R6" s="142" t="s">
        <v>212</v>
      </c>
      <c r="S6" s="143"/>
      <c r="T6" s="143"/>
      <c r="U6" s="144"/>
      <c r="V6" s="142" t="s">
        <v>213</v>
      </c>
      <c r="W6" s="143"/>
      <c r="X6" s="143"/>
      <c r="Y6" s="144"/>
    </row>
    <row r="7" spans="1:25" ht="13.5">
      <c r="A7" s="239"/>
      <c r="B7" s="240"/>
      <c r="C7" s="240"/>
      <c r="D7" s="240"/>
      <c r="E7" s="241"/>
      <c r="F7" s="242"/>
      <c r="G7" s="243"/>
      <c r="H7" s="243"/>
      <c r="I7" s="244"/>
      <c r="J7" s="242"/>
      <c r="K7" s="243"/>
      <c r="L7" s="243"/>
      <c r="M7" s="243"/>
      <c r="N7" s="244"/>
      <c r="O7" s="146"/>
      <c r="P7" s="147"/>
      <c r="Q7" s="148"/>
      <c r="R7" s="146">
        <f>IF(F7&lt;&gt;"",F7,"")</f>
      </c>
      <c r="S7" s="147"/>
      <c r="T7" s="147"/>
      <c r="U7" s="148"/>
      <c r="V7" s="146">
        <f>IF(J7&lt;&gt;"",J7,"")</f>
      </c>
      <c r="W7" s="147"/>
      <c r="X7" s="147"/>
      <c r="Y7" s="148"/>
    </row>
    <row r="8" spans="1:25" s="145" customFormat="1" ht="12.75">
      <c r="A8" s="236" t="s">
        <v>214</v>
      </c>
      <c r="B8" s="237"/>
      <c r="C8" s="237"/>
      <c r="D8" s="245" t="s">
        <v>184</v>
      </c>
      <c r="E8" s="246"/>
      <c r="F8" s="236" t="s">
        <v>215</v>
      </c>
      <c r="G8" s="237"/>
      <c r="H8" s="237"/>
      <c r="I8" s="238"/>
      <c r="J8" s="236" t="s">
        <v>216</v>
      </c>
      <c r="K8" s="237"/>
      <c r="L8" s="237"/>
      <c r="M8" s="237"/>
      <c r="N8" s="238"/>
      <c r="O8" s="142" t="s">
        <v>214</v>
      </c>
      <c r="P8" s="149"/>
      <c r="Q8" s="150"/>
      <c r="R8" s="142" t="s">
        <v>215</v>
      </c>
      <c r="S8" s="143"/>
      <c r="T8" s="143"/>
      <c r="U8" s="144"/>
      <c r="V8" s="142" t="s">
        <v>216</v>
      </c>
      <c r="W8" s="143"/>
      <c r="X8" s="143"/>
      <c r="Y8" s="144"/>
    </row>
    <row r="9" spans="1:25" ht="13.5">
      <c r="A9" s="247"/>
      <c r="B9" s="248"/>
      <c r="C9" s="248"/>
      <c r="D9" s="249" t="s">
        <v>217</v>
      </c>
      <c r="E9" s="250"/>
      <c r="F9" s="251"/>
      <c r="G9" s="243"/>
      <c r="H9" s="243"/>
      <c r="I9" s="244"/>
      <c r="J9" s="242"/>
      <c r="K9" s="243"/>
      <c r="L9" s="243"/>
      <c r="M9" s="243"/>
      <c r="N9" s="244"/>
      <c r="O9" s="146">
        <f>IF(A9&lt;&gt;"",A9,"")</f>
      </c>
      <c r="P9" s="147"/>
      <c r="Q9" s="148"/>
      <c r="R9" s="146">
        <f>IF(F9&lt;&gt;"",F9,"")</f>
      </c>
      <c r="S9" s="147"/>
      <c r="T9" s="147"/>
      <c r="U9" s="148"/>
      <c r="V9" s="146">
        <f>IF(J9&lt;&gt;"",J9,"")</f>
      </c>
      <c r="W9" s="147"/>
      <c r="X9" s="147"/>
      <c r="Y9" s="148"/>
    </row>
    <row r="10" spans="1:25" ht="13.5">
      <c r="A10" s="242"/>
      <c r="B10" s="243"/>
      <c r="C10" s="243"/>
      <c r="D10" s="252" t="s">
        <v>218</v>
      </c>
      <c r="E10" s="253"/>
      <c r="F10" s="254"/>
      <c r="G10" s="255"/>
      <c r="H10" s="255"/>
      <c r="I10" s="256"/>
      <c r="J10" s="257"/>
      <c r="K10" s="255"/>
      <c r="L10" s="255"/>
      <c r="M10" s="255"/>
      <c r="N10" s="256"/>
      <c r="O10" s="139"/>
      <c r="P10" s="140"/>
      <c r="Q10" s="141"/>
      <c r="R10" s="139"/>
      <c r="S10" s="140"/>
      <c r="T10" s="140"/>
      <c r="U10" s="141"/>
      <c r="V10" s="139"/>
      <c r="W10" s="140"/>
      <c r="X10" s="140"/>
      <c r="Y10" s="141"/>
    </row>
    <row r="11" spans="1:25" ht="13.5">
      <c r="A11" s="236" t="s">
        <v>219</v>
      </c>
      <c r="B11" s="237"/>
      <c r="C11" s="237"/>
      <c r="D11" s="237"/>
      <c r="E11" s="238"/>
      <c r="F11" s="236" t="s">
        <v>220</v>
      </c>
      <c r="G11" s="238"/>
      <c r="H11" s="236" t="s">
        <v>221</v>
      </c>
      <c r="I11" s="238"/>
      <c r="J11" s="236" t="s">
        <v>222</v>
      </c>
      <c r="K11" s="238"/>
      <c r="L11" s="236" t="s">
        <v>223</v>
      </c>
      <c r="M11" s="237"/>
      <c r="N11" s="238"/>
      <c r="O11" s="142" t="s">
        <v>219</v>
      </c>
      <c r="P11" s="149"/>
      <c r="Q11" s="150"/>
      <c r="R11" s="142" t="s">
        <v>220</v>
      </c>
      <c r="S11" s="144"/>
      <c r="T11" s="142" t="s">
        <v>221</v>
      </c>
      <c r="U11" s="144"/>
      <c r="V11" s="142" t="s">
        <v>222</v>
      </c>
      <c r="W11" s="144"/>
      <c r="X11" s="142" t="s">
        <v>223</v>
      </c>
      <c r="Y11" s="144"/>
    </row>
    <row r="12" spans="1:25" ht="13.5">
      <c r="A12" s="242"/>
      <c r="B12" s="243"/>
      <c r="C12" s="243"/>
      <c r="D12" s="243"/>
      <c r="E12" s="244"/>
      <c r="F12" s="258"/>
      <c r="G12" s="259"/>
      <c r="H12" s="258"/>
      <c r="I12" s="259"/>
      <c r="J12" s="258"/>
      <c r="K12" s="260"/>
      <c r="L12" s="327"/>
      <c r="M12" s="328"/>
      <c r="N12" s="329"/>
      <c r="O12" s="146">
        <f>IF(A12&lt;&gt;"",A12,"")</f>
      </c>
      <c r="P12" s="147"/>
      <c r="Q12" s="148"/>
      <c r="R12" s="152">
        <f>F12</f>
        <v>0</v>
      </c>
      <c r="S12" s="151"/>
      <c r="T12" s="152">
        <f>H12</f>
        <v>0</v>
      </c>
      <c r="U12" s="151"/>
      <c r="V12" s="152">
        <f>J12</f>
        <v>0</v>
      </c>
      <c r="W12" s="151"/>
      <c r="X12" s="146">
        <f>IF(L12&lt;&gt;"",L12,"")</f>
      </c>
      <c r="Y12" s="148"/>
    </row>
    <row r="13" spans="1:25" ht="13.5">
      <c r="A13" s="139"/>
      <c r="B13" s="140"/>
      <c r="C13" s="140"/>
      <c r="D13" s="153">
        <f>IF(E9&gt;E10,"ENTER LOWER SPECIFICATION IN E9 AND UPPER IN E10","")</f>
      </c>
      <c r="E13" s="140"/>
      <c r="F13" s="140"/>
      <c r="G13" s="154"/>
      <c r="H13" s="140"/>
      <c r="I13" s="154"/>
      <c r="J13" s="140"/>
      <c r="K13" s="154"/>
      <c r="L13" s="140"/>
      <c r="M13" s="140"/>
      <c r="N13" s="141"/>
      <c r="O13" s="139"/>
      <c r="P13" s="140"/>
      <c r="Q13" s="140"/>
      <c r="R13" s="140"/>
      <c r="S13" s="154"/>
      <c r="T13" s="140"/>
      <c r="U13" s="154"/>
      <c r="V13" s="140"/>
      <c r="W13" s="154"/>
      <c r="X13" s="140"/>
      <c r="Y13" s="141"/>
    </row>
    <row r="14" spans="1:25" ht="15">
      <c r="A14" s="155" t="s">
        <v>224</v>
      </c>
      <c r="B14" s="150"/>
      <c r="C14" s="156" t="s">
        <v>225</v>
      </c>
      <c r="D14" s="157"/>
      <c r="E14" s="157"/>
      <c r="F14" s="157"/>
      <c r="G14" s="157"/>
      <c r="H14" s="157"/>
      <c r="I14" s="157"/>
      <c r="J14" s="157"/>
      <c r="K14" s="157"/>
      <c r="L14" s="158"/>
      <c r="M14" s="159" t="s">
        <v>226</v>
      </c>
      <c r="N14" s="134"/>
      <c r="O14" s="160"/>
      <c r="P14" s="161"/>
      <c r="Q14" s="161"/>
      <c r="R14" s="162" t="s">
        <v>206</v>
      </c>
      <c r="S14" s="161"/>
      <c r="T14" s="161"/>
      <c r="U14" s="163"/>
      <c r="V14" s="164" t="s">
        <v>227</v>
      </c>
      <c r="W14" s="165"/>
      <c r="X14" s="166"/>
      <c r="Y14" s="167"/>
    </row>
    <row r="15" spans="1:25" ht="15.75" customHeight="1" thickBot="1">
      <c r="A15" s="168" t="s">
        <v>228</v>
      </c>
      <c r="B15" s="148"/>
      <c r="C15" s="169">
        <v>1</v>
      </c>
      <c r="D15" s="169">
        <v>2</v>
      </c>
      <c r="E15" s="169">
        <v>3</v>
      </c>
      <c r="F15" s="169">
        <v>4</v>
      </c>
      <c r="G15" s="169">
        <v>5</v>
      </c>
      <c r="H15" s="169">
        <v>6</v>
      </c>
      <c r="I15" s="169">
        <v>7</v>
      </c>
      <c r="J15" s="169">
        <v>8</v>
      </c>
      <c r="K15" s="169">
        <v>9</v>
      </c>
      <c r="L15" s="169">
        <v>10</v>
      </c>
      <c r="M15" s="146"/>
      <c r="N15" s="148"/>
      <c r="O15" s="155" t="s">
        <v>229</v>
      </c>
      <c r="P15" s="149"/>
      <c r="Q15" s="149"/>
      <c r="R15" s="149"/>
      <c r="S15" s="149"/>
      <c r="T15" s="149"/>
      <c r="U15" s="150"/>
      <c r="V15" s="170"/>
      <c r="W15" s="149"/>
      <c r="X15" s="149"/>
      <c r="Y15" s="150"/>
    </row>
    <row r="16" spans="1:25" ht="18" customHeight="1">
      <c r="A16" s="171" t="s">
        <v>230</v>
      </c>
      <c r="B16" s="172">
        <v>1</v>
      </c>
      <c r="C16" s="173"/>
      <c r="D16" s="173"/>
      <c r="E16" s="173"/>
      <c r="F16" s="173"/>
      <c r="G16" s="173"/>
      <c r="H16" s="173"/>
      <c r="I16" s="173"/>
      <c r="J16" s="173"/>
      <c r="K16" s="173"/>
      <c r="L16" s="173"/>
      <c r="M16" s="174"/>
      <c r="N16" s="175">
        <f aca="true" t="shared" si="0" ref="N16:N30">IF(C16&lt;&gt;"",AVERAGE(C16:L16),"")</f>
      </c>
      <c r="O16" s="176" t="s">
        <v>231</v>
      </c>
      <c r="P16" s="154" t="s">
        <v>232</v>
      </c>
      <c r="Q16" s="140" t="s">
        <v>233</v>
      </c>
      <c r="R16" s="140"/>
      <c r="S16" s="140"/>
      <c r="T16" s="169" t="s">
        <v>220</v>
      </c>
      <c r="U16" s="177" t="s">
        <v>234</v>
      </c>
      <c r="V16" s="176" t="s">
        <v>235</v>
      </c>
      <c r="W16" s="154" t="s">
        <v>232</v>
      </c>
      <c r="X16" s="140" t="s">
        <v>236</v>
      </c>
      <c r="Y16" s="141"/>
    </row>
    <row r="17" spans="1:25" ht="18" customHeight="1">
      <c r="A17" s="178">
        <v>2</v>
      </c>
      <c r="B17" s="179">
        <v>2</v>
      </c>
      <c r="C17" s="180"/>
      <c r="D17" s="180"/>
      <c r="E17" s="180"/>
      <c r="F17" s="180"/>
      <c r="G17" s="180"/>
      <c r="H17" s="180"/>
      <c r="I17" s="180"/>
      <c r="J17" s="180"/>
      <c r="K17" s="180"/>
      <c r="L17" s="180"/>
      <c r="M17" s="147"/>
      <c r="N17" s="181">
        <f t="shared" si="0"/>
      </c>
      <c r="O17" s="139"/>
      <c r="P17" s="154" t="s">
        <v>232</v>
      </c>
      <c r="Q17" s="229">
        <f>IF(C16&lt;&gt;"",CONCATENATE(TEXT($N$33,"0.000")," x ",CHOOSE($F$12,0,U17,U18)),"")</f>
      </c>
      <c r="R17" s="140"/>
      <c r="S17" s="140"/>
      <c r="T17" s="182">
        <v>2</v>
      </c>
      <c r="U17" s="183">
        <v>4.56</v>
      </c>
      <c r="V17" s="176"/>
      <c r="W17" s="154" t="s">
        <v>232</v>
      </c>
      <c r="X17" s="184">
        <f>IF(C16&lt;&gt;"",CONCATENATE("100(",TEXT($Q$18,"0.000"),"/",TEXT($Q$35,"0.000"),")"),"")</f>
      </c>
      <c r="Y17" s="141"/>
    </row>
    <row r="18" spans="1:25" ht="18" customHeight="1">
      <c r="A18" s="185">
        <f>A17+1</f>
        <v>3</v>
      </c>
      <c r="B18" s="186">
        <v>3</v>
      </c>
      <c r="C18" s="180"/>
      <c r="D18" s="180"/>
      <c r="E18" s="180"/>
      <c r="F18" s="180"/>
      <c r="G18" s="180"/>
      <c r="H18" s="180"/>
      <c r="I18" s="180"/>
      <c r="J18" s="180"/>
      <c r="K18" s="180"/>
      <c r="L18" s="180"/>
      <c r="M18" s="147"/>
      <c r="N18" s="181">
        <f t="shared" si="0"/>
      </c>
      <c r="O18" s="146"/>
      <c r="P18" s="187" t="s">
        <v>232</v>
      </c>
      <c r="Q18" s="231">
        <f>IF(C16&lt;&gt;"",$N$33*(CHOOSE($F$12,0,U17,U18)),"")</f>
      </c>
      <c r="R18" s="147"/>
      <c r="S18" s="147"/>
      <c r="T18" s="189">
        <v>3</v>
      </c>
      <c r="U18" s="186">
        <v>3.05</v>
      </c>
      <c r="V18" s="146"/>
      <c r="W18" s="187" t="s">
        <v>232</v>
      </c>
      <c r="X18" s="190">
        <f>IF(C16&lt;&gt;"",100*($Q$18/$Q$35),"")</f>
      </c>
      <c r="Y18" s="148"/>
    </row>
    <row r="19" spans="1:25" ht="18" customHeight="1">
      <c r="A19" s="185">
        <f>A18+1</f>
        <v>4</v>
      </c>
      <c r="B19" s="186" t="s">
        <v>193</v>
      </c>
      <c r="C19" s="191">
        <f>IF(C16&lt;&gt;"",SUM(C16:C18)/COUNT(C16:C18),"")</f>
      </c>
      <c r="D19" s="191">
        <f aca="true" t="shared" si="1" ref="D19:L19">IF(D16&lt;&gt;"",SUM(D16:D18)/COUNT(D16:D18),"")</f>
      </c>
      <c r="E19" s="191">
        <f t="shared" si="1"/>
      </c>
      <c r="F19" s="191">
        <f t="shared" si="1"/>
      </c>
      <c r="G19" s="191">
        <f t="shared" si="1"/>
      </c>
      <c r="H19" s="191">
        <f t="shared" si="1"/>
      </c>
      <c r="I19" s="191">
        <f t="shared" si="1"/>
      </c>
      <c r="J19" s="191">
        <f t="shared" si="1"/>
      </c>
      <c r="K19" s="191">
        <f t="shared" si="1"/>
      </c>
      <c r="L19" s="191">
        <f t="shared" si="1"/>
      </c>
      <c r="M19" s="192" t="s">
        <v>237</v>
      </c>
      <c r="N19" s="181">
        <f t="shared" si="0"/>
      </c>
      <c r="O19" s="155" t="s">
        <v>238</v>
      </c>
      <c r="P19" s="149"/>
      <c r="Q19" s="149"/>
      <c r="R19" s="149"/>
      <c r="S19" s="149"/>
      <c r="T19" s="149"/>
      <c r="U19" s="150"/>
      <c r="V19" s="170"/>
      <c r="W19" s="149"/>
      <c r="X19" s="149"/>
      <c r="Y19" s="150"/>
    </row>
    <row r="20" spans="1:25" ht="18" customHeight="1" thickBot="1">
      <c r="A20" s="193">
        <f>A19+1</f>
        <v>5</v>
      </c>
      <c r="B20" s="194" t="s">
        <v>239</v>
      </c>
      <c r="C20" s="195">
        <f>IF(C16&lt;&gt;"",MAX(C16:C18)-MIN(C16:C18),"")</f>
      </c>
      <c r="D20" s="195">
        <f aca="true" t="shared" si="2" ref="D20:L20">IF(D16&lt;&gt;"",MAX(D16:D18)-MIN(D16:D18),"")</f>
      </c>
      <c r="E20" s="195">
        <f t="shared" si="2"/>
      </c>
      <c r="F20" s="195">
        <f t="shared" si="2"/>
      </c>
      <c r="G20" s="195">
        <f t="shared" si="2"/>
      </c>
      <c r="H20" s="195">
        <f t="shared" si="2"/>
      </c>
      <c r="I20" s="195">
        <f t="shared" si="2"/>
      </c>
      <c r="J20" s="195">
        <f t="shared" si="2"/>
      </c>
      <c r="K20" s="195">
        <f t="shared" si="2"/>
      </c>
      <c r="L20" s="195">
        <f t="shared" si="2"/>
      </c>
      <c r="M20" s="196" t="s">
        <v>240</v>
      </c>
      <c r="N20" s="181">
        <f t="shared" si="0"/>
      </c>
      <c r="O20" s="176" t="s">
        <v>241</v>
      </c>
      <c r="P20" s="154" t="s">
        <v>232</v>
      </c>
      <c r="Q20" s="140" t="s">
        <v>242</v>
      </c>
      <c r="R20" s="140"/>
      <c r="S20" s="140"/>
      <c r="T20" s="140"/>
      <c r="U20" s="141"/>
      <c r="V20" s="176" t="s">
        <v>243</v>
      </c>
      <c r="W20" s="154" t="s">
        <v>232</v>
      </c>
      <c r="X20" s="140" t="s">
        <v>244</v>
      </c>
      <c r="Y20" s="141"/>
    </row>
    <row r="21" spans="1:25" ht="18" customHeight="1">
      <c r="A21" s="171" t="s">
        <v>245</v>
      </c>
      <c r="B21" s="172">
        <v>1</v>
      </c>
      <c r="C21" s="173"/>
      <c r="D21" s="173"/>
      <c r="E21" s="173"/>
      <c r="F21" s="173"/>
      <c r="G21" s="173"/>
      <c r="H21" s="173"/>
      <c r="I21" s="173"/>
      <c r="J21" s="173"/>
      <c r="K21" s="173"/>
      <c r="L21" s="173"/>
      <c r="M21" s="174"/>
      <c r="N21" s="175">
        <f t="shared" si="0"/>
      </c>
      <c r="O21" s="139"/>
      <c r="P21" s="154" t="s">
        <v>232</v>
      </c>
      <c r="Q21" s="232">
        <f>IF(C16&lt;&gt;"",CONCATENATE("{(",TEXT($N$34,"0.000")," x ",CHOOSE($J$12,0,T23,U23),")^2 - (",TEXT($Q$18,"0.000")," ^2/(",$H$12," x ",$F$12,"))}^1/2"),"")</f>
      </c>
      <c r="R21" s="140"/>
      <c r="S21" s="140"/>
      <c r="T21" s="140"/>
      <c r="U21" s="141"/>
      <c r="V21" s="176"/>
      <c r="W21" s="154" t="s">
        <v>232</v>
      </c>
      <c r="X21" s="140">
        <f>IF(C16&lt;&gt;"",CONCATENATE("100(",TEXT($Q$22,"0.000"),"/",TEXT($Q$35,"0.000"),")"),"")</f>
      </c>
      <c r="Y21" s="141"/>
    </row>
    <row r="22" spans="1:25" ht="18" customHeight="1">
      <c r="A22" s="185">
        <v>7</v>
      </c>
      <c r="B22" s="179">
        <v>2</v>
      </c>
      <c r="C22" s="180"/>
      <c r="D22" s="180"/>
      <c r="E22" s="180"/>
      <c r="F22" s="180"/>
      <c r="G22" s="180"/>
      <c r="H22" s="180"/>
      <c r="I22" s="180"/>
      <c r="J22" s="180"/>
      <c r="K22" s="180"/>
      <c r="L22" s="180"/>
      <c r="M22" s="147"/>
      <c r="N22" s="181">
        <f t="shared" si="0"/>
      </c>
      <c r="O22" s="139"/>
      <c r="P22" s="154" t="s">
        <v>232</v>
      </c>
      <c r="Q22" s="233">
        <f>IF(C16="","",IF(($N$34*CHOOSE($J$12,0,T23,U23))^2-$Q$18^2/($H$12*$F$12)&lt;0,0,(($N$34*CHOOSE($J$12,0,T23,U23))^2-$Q$18^2/($H$12*$F$12))^(1/2)))</f>
      </c>
      <c r="R22" s="140"/>
      <c r="S22" s="197" t="s">
        <v>222</v>
      </c>
      <c r="T22" s="169">
        <v>2</v>
      </c>
      <c r="U22" s="169">
        <v>3</v>
      </c>
      <c r="V22" s="176"/>
      <c r="W22" s="154" t="s">
        <v>232</v>
      </c>
      <c r="X22" s="198">
        <f>IF(C16&lt;&gt;"",100*($Q$22/$Q$35),"")</f>
      </c>
      <c r="Y22" s="141"/>
    </row>
    <row r="23" spans="1:25" ht="18" customHeight="1">
      <c r="A23" s="185">
        <f>A22+1</f>
        <v>8</v>
      </c>
      <c r="B23" s="186">
        <v>3</v>
      </c>
      <c r="C23" s="180"/>
      <c r="D23" s="180"/>
      <c r="E23" s="180"/>
      <c r="F23" s="180"/>
      <c r="G23" s="180"/>
      <c r="H23" s="180"/>
      <c r="I23" s="180"/>
      <c r="J23" s="180"/>
      <c r="K23" s="180"/>
      <c r="L23" s="180"/>
      <c r="M23" s="147"/>
      <c r="N23" s="181">
        <f t="shared" si="0"/>
      </c>
      <c r="O23" s="146"/>
      <c r="P23" s="147"/>
      <c r="Q23" s="147"/>
      <c r="R23" s="147"/>
      <c r="S23" s="199" t="s">
        <v>246</v>
      </c>
      <c r="T23" s="199">
        <v>3.65</v>
      </c>
      <c r="U23" s="191">
        <v>2.7</v>
      </c>
      <c r="V23" s="139" t="s">
        <v>247</v>
      </c>
      <c r="W23" s="140"/>
      <c r="X23" s="140"/>
      <c r="Y23" s="141"/>
    </row>
    <row r="24" spans="1:25" ht="18" customHeight="1">
      <c r="A24" s="185">
        <f>A23+1</f>
        <v>9</v>
      </c>
      <c r="B24" s="186" t="s">
        <v>193</v>
      </c>
      <c r="C24" s="191">
        <f aca="true" t="shared" si="3" ref="C24:L24">IF(C21&lt;&gt;"",SUM(C21:C23)/COUNT(C21:C23),"")</f>
      </c>
      <c r="D24" s="191">
        <f t="shared" si="3"/>
      </c>
      <c r="E24" s="191">
        <f t="shared" si="3"/>
      </c>
      <c r="F24" s="191">
        <f t="shared" si="3"/>
      </c>
      <c r="G24" s="191">
        <f t="shared" si="3"/>
      </c>
      <c r="H24" s="191">
        <f t="shared" si="3"/>
      </c>
      <c r="I24" s="191">
        <f t="shared" si="3"/>
      </c>
      <c r="J24" s="191">
        <f t="shared" si="3"/>
      </c>
      <c r="K24" s="191">
        <f t="shared" si="3"/>
      </c>
      <c r="L24" s="191">
        <f t="shared" si="3"/>
      </c>
      <c r="M24" s="192" t="s">
        <v>248</v>
      </c>
      <c r="N24" s="181">
        <f t="shared" si="0"/>
      </c>
      <c r="O24" s="155" t="s">
        <v>249</v>
      </c>
      <c r="P24" s="149"/>
      <c r="Q24" s="149"/>
      <c r="R24" s="149"/>
      <c r="S24" s="149"/>
      <c r="T24" s="149"/>
      <c r="U24" s="150"/>
      <c r="V24" s="146" t="s">
        <v>250</v>
      </c>
      <c r="W24" s="147"/>
      <c r="X24" s="147"/>
      <c r="Y24" s="148"/>
    </row>
    <row r="25" spans="1:25" ht="18" customHeight="1" thickBot="1">
      <c r="A25" s="193">
        <f>A24+1</f>
        <v>10</v>
      </c>
      <c r="B25" s="194" t="s">
        <v>239</v>
      </c>
      <c r="C25" s="195">
        <f aca="true" t="shared" si="4" ref="C25:L25">IF(C21&lt;&gt;"",MAX(C21:C23)-MIN(C21:C23),"")</f>
      </c>
      <c r="D25" s="195">
        <f t="shared" si="4"/>
      </c>
      <c r="E25" s="195">
        <f t="shared" si="4"/>
      </c>
      <c r="F25" s="195">
        <f t="shared" si="4"/>
      </c>
      <c r="G25" s="195">
        <f t="shared" si="4"/>
      </c>
      <c r="H25" s="195">
        <f t="shared" si="4"/>
      </c>
      <c r="I25" s="195">
        <f t="shared" si="4"/>
      </c>
      <c r="J25" s="195">
        <f t="shared" si="4"/>
      </c>
      <c r="K25" s="195">
        <f t="shared" si="4"/>
      </c>
      <c r="L25" s="195">
        <f t="shared" si="4"/>
      </c>
      <c r="M25" s="196" t="s">
        <v>251</v>
      </c>
      <c r="N25" s="181">
        <f t="shared" si="0"/>
      </c>
      <c r="O25" s="176" t="s">
        <v>252</v>
      </c>
      <c r="P25" s="154" t="s">
        <v>232</v>
      </c>
      <c r="Q25" s="140" t="s">
        <v>253</v>
      </c>
      <c r="R25" s="140"/>
      <c r="S25" s="140"/>
      <c r="T25" s="169" t="s">
        <v>221</v>
      </c>
      <c r="U25" s="177" t="s">
        <v>254</v>
      </c>
      <c r="V25" s="170"/>
      <c r="W25" s="149"/>
      <c r="X25" s="149"/>
      <c r="Y25" s="150"/>
    </row>
    <row r="26" spans="1:25" ht="18" customHeight="1">
      <c r="A26" s="171" t="s">
        <v>255</v>
      </c>
      <c r="B26" s="172">
        <v>1</v>
      </c>
      <c r="C26" s="173"/>
      <c r="D26" s="173"/>
      <c r="E26" s="173"/>
      <c r="F26" s="173"/>
      <c r="G26" s="173"/>
      <c r="H26" s="173"/>
      <c r="I26" s="173"/>
      <c r="J26" s="173"/>
      <c r="K26" s="173"/>
      <c r="L26" s="173"/>
      <c r="M26" s="174"/>
      <c r="N26" s="175">
        <f t="shared" si="0"/>
      </c>
      <c r="O26" s="139"/>
      <c r="P26" s="154" t="s">
        <v>232</v>
      </c>
      <c r="Q26" s="234">
        <f>IF(C16&lt;&gt;"",CONCATENATE("{(",TEXT($Q$18,"0.000"),"^2 + ",TEXT($Q$22,"0.000"),"^2)}^1/2"),"")</f>
      </c>
      <c r="R26" s="140"/>
      <c r="S26" s="140"/>
      <c r="T26" s="182">
        <v>2</v>
      </c>
      <c r="U26" s="200">
        <v>3.65</v>
      </c>
      <c r="V26" s="176" t="s">
        <v>256</v>
      </c>
      <c r="W26" s="154" t="s">
        <v>232</v>
      </c>
      <c r="X26" s="140" t="s">
        <v>257</v>
      </c>
      <c r="Y26" s="141"/>
    </row>
    <row r="27" spans="1:25" ht="18" customHeight="1">
      <c r="A27" s="185">
        <v>12</v>
      </c>
      <c r="B27" s="179">
        <v>2</v>
      </c>
      <c r="C27" s="180"/>
      <c r="D27" s="180"/>
      <c r="E27" s="180"/>
      <c r="F27" s="180"/>
      <c r="G27" s="180"/>
      <c r="H27" s="180"/>
      <c r="I27" s="180"/>
      <c r="J27" s="180"/>
      <c r="K27" s="180"/>
      <c r="L27" s="180"/>
      <c r="M27" s="147"/>
      <c r="N27" s="181">
        <f t="shared" si="0"/>
      </c>
      <c r="O27" s="146"/>
      <c r="P27" s="187" t="s">
        <v>232</v>
      </c>
      <c r="Q27" s="235">
        <f>IF(C16&lt;&gt;"",($Q$18^2+$Q$22^2)^(1/2),"")</f>
      </c>
      <c r="R27" s="147"/>
      <c r="S27" s="147"/>
      <c r="T27" s="182">
        <v>3</v>
      </c>
      <c r="U27" s="200">
        <v>2.7</v>
      </c>
      <c r="V27" s="176"/>
      <c r="W27" s="154" t="s">
        <v>232</v>
      </c>
      <c r="X27" s="140">
        <f>IF(C16&lt;&gt;"",CONCATENATE("100(",TEXT($Q$27,"0.000"),"/",TEXT($Q$35,"0.000"),")"),"")</f>
      </c>
      <c r="Y27" s="141"/>
    </row>
    <row r="28" spans="1:25" ht="18" customHeight="1">
      <c r="A28" s="185">
        <f>A27+1</f>
        <v>13</v>
      </c>
      <c r="B28" s="186">
        <v>3</v>
      </c>
      <c r="C28" s="180"/>
      <c r="D28" s="180"/>
      <c r="E28" s="180"/>
      <c r="F28" s="180"/>
      <c r="G28" s="180"/>
      <c r="H28" s="180"/>
      <c r="I28" s="180"/>
      <c r="J28" s="180"/>
      <c r="K28" s="180"/>
      <c r="L28" s="180"/>
      <c r="M28" s="147"/>
      <c r="N28" s="181">
        <f t="shared" si="0"/>
      </c>
      <c r="O28" s="155" t="s">
        <v>258</v>
      </c>
      <c r="P28" s="149"/>
      <c r="Q28" s="149"/>
      <c r="R28" s="149"/>
      <c r="S28" s="149"/>
      <c r="T28" s="182">
        <v>4</v>
      </c>
      <c r="U28" s="200">
        <v>2.3</v>
      </c>
      <c r="V28" s="176"/>
      <c r="W28" s="154" t="s">
        <v>232</v>
      </c>
      <c r="X28" s="198">
        <f>IF(C16&lt;&gt;"",100*($Q$27/$Q$35),"")</f>
      </c>
      <c r="Y28" s="141"/>
    </row>
    <row r="29" spans="1:25" ht="18" customHeight="1">
      <c r="A29" s="185">
        <f>A28+1</f>
        <v>14</v>
      </c>
      <c r="B29" s="186" t="s">
        <v>193</v>
      </c>
      <c r="C29" s="191">
        <f aca="true" t="shared" si="5" ref="C29:L29">IF(C26&lt;&gt;"",SUM(C26:C28)/COUNT(C26:C28),"")</f>
      </c>
      <c r="D29" s="191">
        <f t="shared" si="5"/>
      </c>
      <c r="E29" s="191">
        <f t="shared" si="5"/>
      </c>
      <c r="F29" s="191">
        <f t="shared" si="5"/>
      </c>
      <c r="G29" s="191">
        <f t="shared" si="5"/>
      </c>
      <c r="H29" s="191">
        <f t="shared" si="5"/>
      </c>
      <c r="I29" s="191">
        <f t="shared" si="5"/>
      </c>
      <c r="J29" s="191">
        <f t="shared" si="5"/>
      </c>
      <c r="K29" s="191">
        <f t="shared" si="5"/>
      </c>
      <c r="L29" s="191">
        <f t="shared" si="5"/>
      </c>
      <c r="M29" s="192" t="s">
        <v>259</v>
      </c>
      <c r="N29" s="181">
        <f t="shared" si="0"/>
      </c>
      <c r="O29" s="176" t="s">
        <v>260</v>
      </c>
      <c r="P29" s="154" t="s">
        <v>232</v>
      </c>
      <c r="Q29" s="140" t="s">
        <v>261</v>
      </c>
      <c r="R29" s="140"/>
      <c r="S29" s="140"/>
      <c r="T29" s="182">
        <v>5</v>
      </c>
      <c r="U29" s="200">
        <v>2.08</v>
      </c>
      <c r="V29" s="261">
        <f>IF(C17&lt;&gt;"",IF(X28&lt;10,"Gauge system O.K",IF(X28&lt;30,"Gauge system may be acceptable","Gauge system needs improvement")),"")</f>
      </c>
      <c r="W29" s="262"/>
      <c r="X29" s="263"/>
      <c r="Y29" s="264"/>
    </row>
    <row r="30" spans="1:25" ht="18" customHeight="1" thickBot="1">
      <c r="A30" s="185">
        <f>A29+1</f>
        <v>15</v>
      </c>
      <c r="B30" s="186" t="s">
        <v>239</v>
      </c>
      <c r="C30" s="191">
        <f aca="true" t="shared" si="6" ref="C30:L30">IF(C26&lt;&gt;"",MAX(C26:C28)-MIN(C26:C28),"")</f>
      </c>
      <c r="D30" s="191">
        <f t="shared" si="6"/>
      </c>
      <c r="E30" s="191">
        <f t="shared" si="6"/>
      </c>
      <c r="F30" s="191">
        <f t="shared" si="6"/>
      </c>
      <c r="G30" s="191">
        <f t="shared" si="6"/>
      </c>
      <c r="H30" s="191">
        <f t="shared" si="6"/>
      </c>
      <c r="I30" s="191">
        <f t="shared" si="6"/>
      </c>
      <c r="J30" s="191">
        <f t="shared" si="6"/>
      </c>
      <c r="K30" s="191">
        <f t="shared" si="6"/>
      </c>
      <c r="L30" s="191">
        <f t="shared" si="6"/>
      </c>
      <c r="M30" s="196" t="s">
        <v>262</v>
      </c>
      <c r="N30" s="181">
        <f t="shared" si="0"/>
      </c>
      <c r="O30" s="176"/>
      <c r="P30" s="154" t="s">
        <v>232</v>
      </c>
      <c r="Q30" s="229">
        <f>IF(C16&lt;&gt;"",CONCATENATE(TEXT($N$32,"0.000")," x ",CHOOSE($H$12,0,U26,U27,U28,U29,U30,U31,U32,U33,U34)),"")</f>
      </c>
      <c r="R30" s="140"/>
      <c r="S30" s="140"/>
      <c r="T30" s="182">
        <v>6</v>
      </c>
      <c r="U30" s="200">
        <v>1.93</v>
      </c>
      <c r="V30" s="170"/>
      <c r="W30" s="149"/>
      <c r="X30" s="149"/>
      <c r="Y30" s="150"/>
    </row>
    <row r="31" spans="1:25" ht="18" customHeight="1">
      <c r="A31" s="202" t="s">
        <v>263</v>
      </c>
      <c r="B31" s="150"/>
      <c r="C31" s="203"/>
      <c r="D31" s="203"/>
      <c r="E31" s="203"/>
      <c r="F31" s="203"/>
      <c r="G31" s="203"/>
      <c r="H31" s="203"/>
      <c r="I31" s="203"/>
      <c r="J31" s="203"/>
      <c r="K31" s="203"/>
      <c r="L31" s="203"/>
      <c r="M31" s="204" t="s">
        <v>264</v>
      </c>
      <c r="N31" s="205">
        <f>IF(C16&lt;&gt;"",AVERAGE(C32:L32),"")</f>
      </c>
      <c r="O31" s="206"/>
      <c r="P31" s="187" t="s">
        <v>232</v>
      </c>
      <c r="Q31" s="235">
        <f>IF(C16&lt;&gt;"",$N$32*CHOOSE($H$12,0,U26,U27,U28,U29,U30,U31,U32,U33,U34),"")</f>
      </c>
      <c r="R31" s="147"/>
      <c r="S31" s="147"/>
      <c r="T31" s="182">
        <v>7</v>
      </c>
      <c r="U31" s="200">
        <v>1.82</v>
      </c>
      <c r="V31" s="176" t="s">
        <v>265</v>
      </c>
      <c r="W31" s="154" t="s">
        <v>232</v>
      </c>
      <c r="X31" s="140" t="s">
        <v>266</v>
      </c>
      <c r="Y31" s="141"/>
    </row>
    <row r="32" spans="1:25" ht="18" customHeight="1" thickBot="1">
      <c r="A32" s="207" t="s">
        <v>267</v>
      </c>
      <c r="B32" s="208" t="s">
        <v>268</v>
      </c>
      <c r="C32" s="209">
        <f>IF(C19&lt;&gt;"",SUM(C19,C24,C29)/COUNT(C19,C24,C29),"")</f>
      </c>
      <c r="D32" s="209">
        <f aca="true" t="shared" si="7" ref="D32:L32">IF(D19&lt;&gt;"",SUM(D19,D24,D29)/COUNT(D19,D24,D29),"")</f>
      </c>
      <c r="E32" s="209">
        <f t="shared" si="7"/>
      </c>
      <c r="F32" s="209">
        <f t="shared" si="7"/>
      </c>
      <c r="G32" s="209">
        <f t="shared" si="7"/>
      </c>
      <c r="H32" s="209">
        <f t="shared" si="7"/>
      </c>
      <c r="I32" s="209">
        <f t="shared" si="7"/>
      </c>
      <c r="J32" s="209">
        <f t="shared" si="7"/>
      </c>
      <c r="K32" s="209">
        <f t="shared" si="7"/>
      </c>
      <c r="L32" s="209">
        <f t="shared" si="7"/>
      </c>
      <c r="M32" s="176" t="s">
        <v>269</v>
      </c>
      <c r="N32" s="210">
        <f>IF(C16&lt;&gt;"",MAX(C32:L32)-MIN(C32:L32),"")</f>
      </c>
      <c r="O32" s="155" t="s">
        <v>270</v>
      </c>
      <c r="P32" s="149"/>
      <c r="Q32" s="149"/>
      <c r="R32" s="149"/>
      <c r="S32" s="149"/>
      <c r="T32" s="182">
        <v>8</v>
      </c>
      <c r="U32" s="200">
        <v>1.74</v>
      </c>
      <c r="V32" s="176"/>
      <c r="W32" s="154" t="s">
        <v>232</v>
      </c>
      <c r="X32" s="140">
        <f>IF(C16&lt;&gt;"",CONCATENATE("100(",TEXT($Q$31,"0.000"),"/",TEXT($Q$37,"0.000"),")"),"")</f>
      </c>
      <c r="Y32" s="141"/>
    </row>
    <row r="33" spans="1:25" ht="18" customHeight="1">
      <c r="A33" s="185">
        <f>A30+2</f>
        <v>17</v>
      </c>
      <c r="B33" s="147" t="s">
        <v>271</v>
      </c>
      <c r="C33" s="174"/>
      <c r="D33" s="174"/>
      <c r="E33" s="174"/>
      <c r="F33" s="174"/>
      <c r="G33" s="174"/>
      <c r="H33" s="174"/>
      <c r="I33" s="174"/>
      <c r="J33" s="174"/>
      <c r="K33" s="174"/>
      <c r="L33" s="174"/>
      <c r="M33" s="211" t="s">
        <v>272</v>
      </c>
      <c r="N33" s="212">
        <f>IF(C16&lt;&gt;"",SUM(N20,N25,N30)/COUNT(C16,C21,C26),"")</f>
      </c>
      <c r="O33" s="176" t="s">
        <v>273</v>
      </c>
      <c r="P33" s="154" t="s">
        <v>232</v>
      </c>
      <c r="Q33" s="140" t="s">
        <v>274</v>
      </c>
      <c r="R33" s="140"/>
      <c r="S33" s="140"/>
      <c r="T33" s="182">
        <v>9</v>
      </c>
      <c r="U33" s="200">
        <v>1.67</v>
      </c>
      <c r="V33" s="176"/>
      <c r="W33" s="154" t="s">
        <v>232</v>
      </c>
      <c r="X33" s="198">
        <f>IF(C16&lt;&gt;"",100*($Q$31/$Q$35),"")</f>
      </c>
      <c r="Y33" s="141"/>
    </row>
    <row r="34" spans="1:25" ht="18" customHeight="1">
      <c r="A34" s="213">
        <f>A33+1</f>
        <v>18</v>
      </c>
      <c r="B34" s="214" t="s">
        <v>275</v>
      </c>
      <c r="C34" s="214"/>
      <c r="D34" s="214"/>
      <c r="E34" s="214"/>
      <c r="F34" s="214"/>
      <c r="G34" s="214"/>
      <c r="H34" s="214"/>
      <c r="I34" s="214"/>
      <c r="J34" s="214"/>
      <c r="K34" s="214"/>
      <c r="L34" s="214"/>
      <c r="M34" s="215" t="s">
        <v>276</v>
      </c>
      <c r="N34" s="212">
        <f>IF(C16&lt;&gt;"",MAX(N19,N24,N29)-MIN(N19,N24,N29),"")</f>
      </c>
      <c r="O34" s="176"/>
      <c r="P34" s="216" t="s">
        <v>232</v>
      </c>
      <c r="Q34" s="198" t="str">
        <f>CONCATENATE(E10," - ",E9)</f>
        <v> - </v>
      </c>
      <c r="R34" s="140"/>
      <c r="S34" s="140"/>
      <c r="T34" s="189">
        <v>10</v>
      </c>
      <c r="U34" s="217">
        <v>1.62</v>
      </c>
      <c r="V34" s="139"/>
      <c r="W34" s="140"/>
      <c r="X34" s="140"/>
      <c r="Y34" s="141"/>
    </row>
    <row r="35" spans="1:25" ht="18" customHeight="1">
      <c r="A35" s="213">
        <f>A34+1</f>
        <v>19</v>
      </c>
      <c r="B35" s="218" t="s">
        <v>277</v>
      </c>
      <c r="C35" s="214"/>
      <c r="D35" s="214"/>
      <c r="E35" s="219">
        <f>IF(C16="","",IF(OR(G35&lt;&gt;"",H35&lt;&gt;"",I35&lt;&gt;""),"Inspector",""))</f>
      </c>
      <c r="F35" s="220"/>
      <c r="G35" s="221">
        <f>IF(C16="","",IF(OR(AND($C20&lt;&gt;"",$C20&gt;$N$35),AND($D20&lt;&gt;"",$D20&gt;$N$35),AND($E20&lt;&gt;"",$E20&gt;$N$35),AND($F20&lt;&gt;"",$F20&gt;$N$35),AND($G20&lt;&gt;"",$G20&gt;$N$35),AND($H20&lt;&gt;"",$H20&gt;$N$35),AND($I20&lt;&gt;"",$I20&gt;$N$35),AND($J20&lt;&gt;"",$J20&gt;$N$35),AND($K20&lt;&gt;"",$K20&gt;$N$35),AND($L20&lt;&gt;"",$L20&gt;$N$35)),"A",""))</f>
      </c>
      <c r="H35" s="221">
        <f>IF(C16="","",IF(OR(AND($C25&lt;&gt;"",$C25&gt;$N$35),AND($D25&lt;&gt;"",$D25&gt;$N$35),AND($E25&lt;&gt;"",$E25&gt;$N$35),AND($F25&lt;&gt;"",$F25&gt;$N$35),AND($G25&lt;&gt;"",$G25&gt;$N$35),AND($H25&lt;&gt;"",$H25&gt;$N$35),AND($I25&lt;&gt;"",$I25&gt;$N$35),AND($J25&lt;&gt;"",$J25&gt;$N$35),AND($K25&lt;&gt;"",$K25&gt;$N$35),AND($L25&lt;&gt;"",$L25&gt;$N$35)),"B",""))</f>
      </c>
      <c r="I35" s="221">
        <f>IF(C16="","",IF(OR(AND($C30&lt;&gt;"",$C30&gt;$N$35),AND($D30&lt;&gt;"",$D30&gt;$N$35),AND($E30&lt;&gt;"",$E30&gt;$N$35),AND($F30&lt;&gt;"",$F30&gt;$N$35),AND($G30&lt;&gt;"",$G30&gt;$N$35),AND($H30&lt;&gt;"",$H30&gt;$N$35),AND($I30&lt;&gt;"",$I30&gt;$N$35),AND($J30&lt;&gt;"",$J30&gt;$N$35),AND($K30&lt;&gt;"",$K30&gt;$N$35),AND($L30&lt;&gt;"",$L30&gt;$N$35)),"C",""))</f>
      </c>
      <c r="J35" s="220">
        <f>IF(C16="","",IF(OR(G35&lt;&gt;"",H35&lt;&gt;"",I35&lt;&gt;""),"OUT OF CONTROL",""))</f>
      </c>
      <c r="K35" s="214"/>
      <c r="L35" s="214"/>
      <c r="M35" s="222" t="s">
        <v>278</v>
      </c>
      <c r="N35" s="212">
        <f>IF(C16&lt;&gt;"",IF(F12=3,2.58*N33,3.27*N33),"")</f>
      </c>
      <c r="O35" s="206"/>
      <c r="P35" s="223" t="s">
        <v>232</v>
      </c>
      <c r="Q35" s="188">
        <f>IF(C16&lt;&gt;"",E10-E9,"")</f>
      </c>
      <c r="R35" s="147"/>
      <c r="S35" s="147"/>
      <c r="T35" s="147"/>
      <c r="U35" s="147"/>
      <c r="V35" s="146"/>
      <c r="W35" s="147"/>
      <c r="X35" s="147"/>
      <c r="Y35" s="148"/>
    </row>
    <row r="36" spans="1:25" ht="18" customHeight="1" thickBot="1">
      <c r="A36" s="193">
        <f>A35+1</f>
        <v>20</v>
      </c>
      <c r="B36" s="224" t="s">
        <v>279</v>
      </c>
      <c r="C36" s="225"/>
      <c r="D36" s="225"/>
      <c r="E36" s="225"/>
      <c r="F36" s="225"/>
      <c r="G36" s="225"/>
      <c r="H36" s="225"/>
      <c r="I36" s="225"/>
      <c r="J36" s="225"/>
      <c r="K36" s="225"/>
      <c r="L36" s="225"/>
      <c r="M36" s="226" t="s">
        <v>280</v>
      </c>
      <c r="N36" s="227">
        <f>IF(C16&lt;&gt;"",0,"")</f>
      </c>
      <c r="O36" s="176"/>
      <c r="P36" s="216"/>
      <c r="Q36" s="201"/>
      <c r="R36" s="140"/>
      <c r="S36" s="140"/>
      <c r="T36" s="140"/>
      <c r="U36" s="140"/>
      <c r="V36" s="140"/>
      <c r="W36" s="140"/>
      <c r="X36" s="140"/>
      <c r="Y36" s="141"/>
    </row>
    <row r="37" spans="1:25" ht="18" customHeight="1">
      <c r="A37" s="139"/>
      <c r="B37" s="140"/>
      <c r="C37" s="140"/>
      <c r="D37" s="140"/>
      <c r="E37" s="140"/>
      <c r="F37" s="140"/>
      <c r="G37" s="140"/>
      <c r="H37" s="140"/>
      <c r="I37" s="140"/>
      <c r="J37" s="140"/>
      <c r="K37" s="140"/>
      <c r="L37" s="140"/>
      <c r="M37" s="140"/>
      <c r="N37" s="141"/>
      <c r="O37" s="228" t="s">
        <v>281</v>
      </c>
      <c r="P37" s="140"/>
      <c r="Q37" s="140"/>
      <c r="R37" s="140"/>
      <c r="S37" s="140"/>
      <c r="T37" s="140"/>
      <c r="U37" s="140"/>
      <c r="V37" s="140"/>
      <c r="W37" s="140"/>
      <c r="X37" s="140"/>
      <c r="Y37" s="141"/>
    </row>
    <row r="38" spans="1:25" ht="13.5">
      <c r="A38" s="228" t="s">
        <v>282</v>
      </c>
      <c r="B38" s="140"/>
      <c r="C38" s="140"/>
      <c r="D38" s="140"/>
      <c r="E38" s="140"/>
      <c r="F38" s="140"/>
      <c r="G38" s="140"/>
      <c r="H38" s="140"/>
      <c r="I38" s="140"/>
      <c r="J38" s="140"/>
      <c r="K38" s="140"/>
      <c r="L38" s="140"/>
      <c r="M38" s="140"/>
      <c r="N38" s="141"/>
      <c r="O38" s="228" t="s">
        <v>283</v>
      </c>
      <c r="P38" s="140"/>
      <c r="Q38" s="140"/>
      <c r="R38" s="140"/>
      <c r="S38" s="140"/>
      <c r="T38" s="140"/>
      <c r="U38" s="140"/>
      <c r="V38" s="140"/>
      <c r="W38" s="140"/>
      <c r="X38" s="140"/>
      <c r="Y38" s="141"/>
    </row>
    <row r="39" spans="1:25" ht="13.5">
      <c r="A39" s="228" t="s">
        <v>284</v>
      </c>
      <c r="B39" s="140"/>
      <c r="C39" s="140"/>
      <c r="D39" s="140"/>
      <c r="E39" s="140"/>
      <c r="F39" s="140"/>
      <c r="G39" s="140"/>
      <c r="H39" s="140"/>
      <c r="I39" s="140"/>
      <c r="J39" s="140"/>
      <c r="K39" s="140"/>
      <c r="L39" s="140"/>
      <c r="M39" s="140"/>
      <c r="N39" s="141"/>
      <c r="O39" s="139"/>
      <c r="P39" s="229" t="s">
        <v>285</v>
      </c>
      <c r="Q39" s="140"/>
      <c r="R39" s="140"/>
      <c r="S39" s="140"/>
      <c r="T39" s="140"/>
      <c r="U39" s="140"/>
      <c r="V39" s="140"/>
      <c r="W39" s="140"/>
      <c r="X39" s="140"/>
      <c r="Y39" s="141"/>
    </row>
    <row r="40" spans="1:25" ht="13.5">
      <c r="A40" s="228" t="s">
        <v>286</v>
      </c>
      <c r="B40" s="140"/>
      <c r="C40" s="140"/>
      <c r="D40" s="140"/>
      <c r="E40" s="140"/>
      <c r="F40" s="140"/>
      <c r="G40" s="140"/>
      <c r="H40" s="140"/>
      <c r="I40" s="140"/>
      <c r="J40" s="140"/>
      <c r="K40" s="140"/>
      <c r="L40" s="140"/>
      <c r="M40" s="140"/>
      <c r="N40" s="141"/>
      <c r="O40" s="228" t="s">
        <v>287</v>
      </c>
      <c r="P40" s="140"/>
      <c r="Q40" s="140"/>
      <c r="R40" s="140"/>
      <c r="S40" s="140"/>
      <c r="T40" s="140"/>
      <c r="U40" s="140"/>
      <c r="V40" s="140"/>
      <c r="W40" s="140"/>
      <c r="X40" s="140"/>
      <c r="Y40" s="141"/>
    </row>
    <row r="41" spans="1:25" ht="13.5">
      <c r="A41" s="139"/>
      <c r="B41" s="140"/>
      <c r="C41" s="140"/>
      <c r="D41" s="140"/>
      <c r="E41" s="140"/>
      <c r="F41" s="140"/>
      <c r="G41" s="140"/>
      <c r="H41" s="140"/>
      <c r="I41" s="140"/>
      <c r="J41" s="140"/>
      <c r="K41" s="140"/>
      <c r="L41" s="140"/>
      <c r="M41" s="140"/>
      <c r="N41" s="141"/>
      <c r="O41" s="228" t="s">
        <v>288</v>
      </c>
      <c r="P41" s="140"/>
      <c r="Q41" s="140"/>
      <c r="R41" s="140"/>
      <c r="S41" s="140"/>
      <c r="T41" s="140"/>
      <c r="U41" s="140"/>
      <c r="V41" s="140"/>
      <c r="W41" s="140"/>
      <c r="X41" s="140"/>
      <c r="Y41" s="141"/>
    </row>
    <row r="42" spans="1:25" ht="13.5">
      <c r="A42" s="228" t="s">
        <v>289</v>
      </c>
      <c r="B42" s="147"/>
      <c r="C42" s="147"/>
      <c r="D42" s="147"/>
      <c r="E42" s="147"/>
      <c r="F42" s="147"/>
      <c r="G42" s="147"/>
      <c r="H42" s="147"/>
      <c r="I42" s="147"/>
      <c r="J42" s="147"/>
      <c r="K42" s="147"/>
      <c r="L42" s="147"/>
      <c r="M42" s="147"/>
      <c r="N42" s="148"/>
      <c r="O42" s="228" t="s">
        <v>290</v>
      </c>
      <c r="P42" s="140"/>
      <c r="Q42" s="140"/>
      <c r="R42" s="140"/>
      <c r="S42" s="140"/>
      <c r="T42" s="140"/>
      <c r="U42" s="140"/>
      <c r="V42" s="140"/>
      <c r="W42" s="140"/>
      <c r="X42" s="140"/>
      <c r="Y42" s="141"/>
    </row>
    <row r="43" spans="1:25" ht="13.5">
      <c r="A43" s="146"/>
      <c r="B43" s="147"/>
      <c r="C43" s="147"/>
      <c r="D43" s="147"/>
      <c r="E43" s="147"/>
      <c r="F43" s="147"/>
      <c r="G43" s="147"/>
      <c r="H43" s="147"/>
      <c r="I43" s="147"/>
      <c r="J43" s="147"/>
      <c r="K43" s="147"/>
      <c r="L43" s="147"/>
      <c r="M43" s="147"/>
      <c r="N43" s="148"/>
      <c r="O43" s="230" t="s">
        <v>291</v>
      </c>
      <c r="P43" s="147"/>
      <c r="Q43" s="147"/>
      <c r="R43" s="147"/>
      <c r="S43" s="147"/>
      <c r="T43" s="147"/>
      <c r="U43" s="147"/>
      <c r="V43" s="147"/>
      <c r="W43" s="147"/>
      <c r="X43" s="147"/>
      <c r="Y43" s="148"/>
    </row>
  </sheetData>
  <sheetProtection/>
  <mergeCells count="1">
    <mergeCell ref="L12:N12"/>
  </mergeCells>
  <printOptions horizontalCentered="1"/>
  <pageMargins left="0.5" right="0.5" top="0.73" bottom="0.5" header="0.5" footer="0.5"/>
  <pageSetup horizontalDpi="300" verticalDpi="300" orientation="portrait" scale="53" r:id="rId8"/>
  <colBreaks count="1" manualBreakCount="1">
    <brk id="14" max="65535" man="1"/>
  </colBreaks>
  <drawing r:id="rId7"/>
  <legacyDrawing r:id="rId6"/>
  <oleObjects>
    <oleObject progId="Equation.3" shapeId="11781936" r:id="rId1"/>
    <oleObject progId="Equation.3" shapeId="11781937" r:id="rId2"/>
    <oleObject progId="Equation.3" shapeId="11781938" r:id="rId3"/>
    <oleObject progId="Equation.3" shapeId="11781939" r:id="rId4"/>
    <oleObject progId="Equation.3" shapeId="11781940" r:id="rId5"/>
  </oleObjects>
</worksheet>
</file>

<file path=xl/worksheets/sheet7.xml><?xml version="1.0" encoding="utf-8"?>
<worksheet xmlns="http://schemas.openxmlformats.org/spreadsheetml/2006/main" xmlns:r="http://schemas.openxmlformats.org/officeDocument/2006/relationships">
  <sheetPr codeName="Sheet23">
    <tabColor indexed="47"/>
  </sheetPr>
  <dimension ref="A2:M39"/>
  <sheetViews>
    <sheetView view="pageBreakPreview" zoomScaleSheetLayoutView="100" zoomScalePageLayoutView="0" workbookViewId="0" topLeftCell="A1">
      <pane ySplit="16" topLeftCell="A17" activePane="bottomLeft" state="frozen"/>
      <selection pane="topLeft" activeCell="K38" sqref="K38"/>
      <selection pane="bottomLeft" activeCell="G31" sqref="G31"/>
    </sheetView>
  </sheetViews>
  <sheetFormatPr defaultColWidth="9.140625" defaultRowHeight="12.75"/>
  <cols>
    <col min="1" max="1" width="7.57421875" style="0" customWidth="1"/>
    <col min="2" max="2" width="13.140625" style="0" customWidth="1"/>
    <col min="3" max="3" width="9.8515625" style="0" customWidth="1"/>
    <col min="4" max="4" width="4.8515625" style="0" customWidth="1"/>
    <col min="5" max="6" width="8.8515625" style="0" customWidth="1"/>
    <col min="7" max="7" width="6.7109375" style="0" customWidth="1"/>
    <col min="8" max="8" width="14.7109375" style="0" customWidth="1"/>
    <col min="9" max="9" width="11.421875" style="0" customWidth="1"/>
    <col min="10" max="11" width="6.7109375" style="0" customWidth="1"/>
    <col min="12" max="12" width="10.421875" style="0" customWidth="1"/>
    <col min="13" max="13" width="13.28125" style="0" customWidth="1"/>
  </cols>
  <sheetData>
    <row r="1" ht="36" customHeight="1"/>
    <row r="2" ht="18">
      <c r="F2" s="71" t="s">
        <v>104</v>
      </c>
    </row>
    <row r="3" s="72" customFormat="1" ht="11.25"/>
    <row r="4" spans="1:13" s="72" customFormat="1" ht="11.25" customHeight="1">
      <c r="A4" s="73" t="s">
        <v>105</v>
      </c>
      <c r="B4" s="74"/>
      <c r="C4" s="74"/>
      <c r="D4" s="75"/>
      <c r="E4" s="73" t="s">
        <v>106</v>
      </c>
      <c r="F4" s="74"/>
      <c r="G4" s="74"/>
      <c r="H4" s="74"/>
      <c r="I4" s="75"/>
      <c r="J4" s="73" t="s">
        <v>65</v>
      </c>
      <c r="K4" s="74"/>
      <c r="L4" s="73" t="s">
        <v>67</v>
      </c>
      <c r="M4" s="75"/>
    </row>
    <row r="5" spans="1:13" s="83" customFormat="1" ht="12.75">
      <c r="A5" s="76"/>
      <c r="B5" s="77"/>
      <c r="C5" s="77"/>
      <c r="D5" s="78"/>
      <c r="E5" s="79"/>
      <c r="F5" s="77"/>
      <c r="G5" s="80"/>
      <c r="H5" s="80"/>
      <c r="I5" s="81"/>
      <c r="J5" s="82"/>
      <c r="K5" s="80"/>
      <c r="L5" s="82"/>
      <c r="M5" s="81"/>
    </row>
    <row r="6" spans="1:13" s="72" customFormat="1" ht="10.5">
      <c r="A6" s="73" t="s">
        <v>107</v>
      </c>
      <c r="B6" s="74"/>
      <c r="C6" s="74"/>
      <c r="D6" s="75"/>
      <c r="E6" s="73" t="s">
        <v>108</v>
      </c>
      <c r="F6" s="74"/>
      <c r="G6" s="74"/>
      <c r="H6" s="74"/>
      <c r="I6" s="75"/>
      <c r="J6" s="73" t="s">
        <v>109</v>
      </c>
      <c r="K6" s="74"/>
      <c r="L6" s="74"/>
      <c r="M6" s="75"/>
    </row>
    <row r="7" spans="1:13" s="83" customFormat="1" ht="12.75">
      <c r="A7" s="76"/>
      <c r="B7" s="77"/>
      <c r="C7" s="77"/>
      <c r="D7" s="84"/>
      <c r="E7" s="79"/>
      <c r="F7" s="77"/>
      <c r="G7" s="77"/>
      <c r="H7" s="77"/>
      <c r="I7" s="78"/>
      <c r="J7" s="85"/>
      <c r="K7" s="80"/>
      <c r="L7" s="80"/>
      <c r="M7" s="81"/>
    </row>
    <row r="8" spans="1:13" s="72" customFormat="1" ht="10.5">
      <c r="A8" s="73" t="s">
        <v>110</v>
      </c>
      <c r="B8" s="74"/>
      <c r="C8" s="74"/>
      <c r="D8" s="75"/>
      <c r="E8" s="73" t="s">
        <v>111</v>
      </c>
      <c r="F8" s="74"/>
      <c r="G8" s="74"/>
      <c r="H8" s="74"/>
      <c r="I8" s="75"/>
      <c r="J8" s="73" t="s">
        <v>112</v>
      </c>
      <c r="K8" s="74"/>
      <c r="L8" s="74"/>
      <c r="M8" s="75"/>
    </row>
    <row r="9" spans="1:13" s="83" customFormat="1" ht="12.75">
      <c r="A9" s="76"/>
      <c r="B9" s="77"/>
      <c r="C9" s="77"/>
      <c r="D9" s="78"/>
      <c r="E9" s="86"/>
      <c r="F9" s="87"/>
      <c r="G9" s="77"/>
      <c r="H9" s="77"/>
      <c r="I9" s="78"/>
      <c r="J9" s="85"/>
      <c r="K9" s="80"/>
      <c r="L9" s="80"/>
      <c r="M9" s="81"/>
    </row>
    <row r="10" spans="1:13" s="72" customFormat="1" ht="10.5">
      <c r="A10" s="73" t="s">
        <v>113</v>
      </c>
      <c r="B10" s="74"/>
      <c r="C10" s="73" t="s">
        <v>114</v>
      </c>
      <c r="D10" s="75"/>
      <c r="E10" s="73" t="s">
        <v>115</v>
      </c>
      <c r="F10" s="74"/>
      <c r="G10" s="74"/>
      <c r="H10" s="74"/>
      <c r="I10" s="75"/>
      <c r="J10" s="73" t="s">
        <v>115</v>
      </c>
      <c r="K10" s="74"/>
      <c r="L10" s="74"/>
      <c r="M10" s="75"/>
    </row>
    <row r="11" spans="1:13" s="83" customFormat="1" ht="12.75">
      <c r="A11" s="76"/>
      <c r="B11" s="77"/>
      <c r="C11" s="88"/>
      <c r="D11" s="81"/>
      <c r="E11" s="86"/>
      <c r="F11" s="87"/>
      <c r="G11" s="77"/>
      <c r="H11" s="77"/>
      <c r="I11" s="78"/>
      <c r="J11" s="85"/>
      <c r="K11" s="80"/>
      <c r="L11" s="80"/>
      <c r="M11" s="81"/>
    </row>
    <row r="12" spans="1:13" s="89" customFormat="1" ht="9.75" customHeight="1">
      <c r="A12" s="53"/>
      <c r="B12" s="53"/>
      <c r="C12" s="53" t="s">
        <v>116</v>
      </c>
      <c r="D12" s="330" t="s">
        <v>117</v>
      </c>
      <c r="E12" s="331"/>
      <c r="F12" s="332"/>
      <c r="G12" s="53"/>
      <c r="H12" s="330" t="s">
        <v>118</v>
      </c>
      <c r="I12" s="331"/>
      <c r="J12" s="331"/>
      <c r="K12" s="331"/>
      <c r="L12" s="332"/>
      <c r="M12" s="53"/>
    </row>
    <row r="13" spans="1:13" s="89" customFormat="1" ht="9.75" customHeight="1">
      <c r="A13" s="58" t="s">
        <v>119</v>
      </c>
      <c r="B13" s="58" t="s">
        <v>120</v>
      </c>
      <c r="C13" s="58" t="s">
        <v>121</v>
      </c>
      <c r="D13" s="333"/>
      <c r="E13" s="334"/>
      <c r="F13" s="335"/>
      <c r="G13" s="58" t="s">
        <v>122</v>
      </c>
      <c r="H13" s="333"/>
      <c r="I13" s="334"/>
      <c r="J13" s="334"/>
      <c r="K13" s="334"/>
      <c r="L13" s="335"/>
      <c r="M13" s="58"/>
    </row>
    <row r="14" spans="1:13" s="89" customFormat="1" ht="9.75" customHeight="1">
      <c r="A14" s="58" t="s">
        <v>123</v>
      </c>
      <c r="B14" s="58" t="s">
        <v>124</v>
      </c>
      <c r="C14" s="58" t="s">
        <v>125</v>
      </c>
      <c r="D14" s="53"/>
      <c r="E14" s="53"/>
      <c r="F14" s="53"/>
      <c r="G14" s="58" t="s">
        <v>126</v>
      </c>
      <c r="H14" s="58" t="s">
        <v>127</v>
      </c>
      <c r="I14" s="53" t="s">
        <v>128</v>
      </c>
      <c r="J14" s="90" t="s">
        <v>129</v>
      </c>
      <c r="K14" s="91"/>
      <c r="L14" s="53"/>
      <c r="M14" s="58" t="s">
        <v>130</v>
      </c>
    </row>
    <row r="15" spans="1:13" s="89" customFormat="1" ht="9.75" customHeight="1">
      <c r="A15" s="58" t="s">
        <v>131</v>
      </c>
      <c r="B15" s="58" t="s">
        <v>132</v>
      </c>
      <c r="C15" s="58" t="s">
        <v>133</v>
      </c>
      <c r="D15" s="58" t="s">
        <v>134</v>
      </c>
      <c r="E15" s="58" t="s">
        <v>135</v>
      </c>
      <c r="F15" s="58" t="s">
        <v>123</v>
      </c>
      <c r="G15" s="58" t="s">
        <v>136</v>
      </c>
      <c r="H15" s="58" t="s">
        <v>137</v>
      </c>
      <c r="I15" s="58" t="s">
        <v>138</v>
      </c>
      <c r="J15" s="58" t="s">
        <v>139</v>
      </c>
      <c r="K15" s="58" t="s">
        <v>140</v>
      </c>
      <c r="L15" s="58" t="s">
        <v>141</v>
      </c>
      <c r="M15" s="58" t="s">
        <v>142</v>
      </c>
    </row>
    <row r="16" spans="1:13" s="89" customFormat="1" ht="9.75" customHeight="1">
      <c r="A16" s="63"/>
      <c r="B16" s="63"/>
      <c r="C16" s="63"/>
      <c r="D16" s="63"/>
      <c r="E16" s="63"/>
      <c r="F16" s="63"/>
      <c r="G16" s="63"/>
      <c r="H16" s="63" t="s">
        <v>143</v>
      </c>
      <c r="I16" s="63" t="s">
        <v>144</v>
      </c>
      <c r="J16" s="92"/>
      <c r="K16" s="92"/>
      <c r="L16" s="63" t="s">
        <v>145</v>
      </c>
      <c r="M16" s="63"/>
    </row>
    <row r="17" spans="1:13" ht="12.75">
      <c r="A17" s="65"/>
      <c r="B17" s="65"/>
      <c r="C17" s="65"/>
      <c r="D17" s="66"/>
      <c r="E17" s="65"/>
      <c r="F17" s="65"/>
      <c r="G17" s="119"/>
      <c r="H17" s="65"/>
      <c r="I17" s="66"/>
      <c r="J17" s="66"/>
      <c r="K17" s="66"/>
      <c r="L17" s="66"/>
      <c r="M17" s="93"/>
    </row>
    <row r="18" spans="1:13" ht="12.75">
      <c r="A18" s="65"/>
      <c r="B18" s="65"/>
      <c r="C18" s="65"/>
      <c r="D18" s="66"/>
      <c r="E18" s="65"/>
      <c r="F18" s="65"/>
      <c r="G18" s="93"/>
      <c r="H18" s="65"/>
      <c r="I18" s="66"/>
      <c r="J18" s="66"/>
      <c r="K18" s="66"/>
      <c r="L18" s="66"/>
      <c r="M18" s="93"/>
    </row>
    <row r="19" spans="1:13" ht="12.75">
      <c r="A19" s="65"/>
      <c r="B19" s="65"/>
      <c r="C19" s="65"/>
      <c r="D19" s="66"/>
      <c r="E19" s="65"/>
      <c r="F19" s="65"/>
      <c r="G19" s="93"/>
      <c r="H19" s="65"/>
      <c r="I19" s="66"/>
      <c r="J19" s="66"/>
      <c r="K19" s="66"/>
      <c r="L19" s="66"/>
      <c r="M19" s="93"/>
    </row>
    <row r="20" spans="1:13" ht="12.75">
      <c r="A20" s="65"/>
      <c r="B20" s="65"/>
      <c r="C20" s="65"/>
      <c r="D20" s="66"/>
      <c r="E20" s="65"/>
      <c r="F20" s="65"/>
      <c r="G20" s="93"/>
      <c r="H20" s="65"/>
      <c r="I20" s="66"/>
      <c r="J20" s="66"/>
      <c r="K20" s="66"/>
      <c r="L20" s="66"/>
      <c r="M20" s="93"/>
    </row>
    <row r="21" spans="1:13" ht="12.75">
      <c r="A21" s="65"/>
      <c r="B21" s="65"/>
      <c r="C21" s="65"/>
      <c r="D21" s="66"/>
      <c r="E21" s="65"/>
      <c r="F21" s="65"/>
      <c r="G21" s="93"/>
      <c r="H21" s="65"/>
      <c r="I21" s="66"/>
      <c r="J21" s="66"/>
      <c r="K21" s="66"/>
      <c r="L21" s="66"/>
      <c r="M21" s="93"/>
    </row>
    <row r="22" spans="1:13" ht="12.75">
      <c r="A22" s="65"/>
      <c r="B22" s="65"/>
      <c r="C22" s="65"/>
      <c r="D22" s="66"/>
      <c r="E22" s="65"/>
      <c r="F22" s="65"/>
      <c r="G22" s="93"/>
      <c r="H22" s="65"/>
      <c r="I22" s="66"/>
      <c r="J22" s="66"/>
      <c r="K22" s="66"/>
      <c r="L22" s="66"/>
      <c r="M22" s="93"/>
    </row>
    <row r="23" spans="1:13" ht="12.75">
      <c r="A23" s="65"/>
      <c r="B23" s="65"/>
      <c r="C23" s="65"/>
      <c r="D23" s="66"/>
      <c r="E23" s="65"/>
      <c r="F23" s="65"/>
      <c r="G23" s="93"/>
      <c r="H23" s="65"/>
      <c r="I23" s="66"/>
      <c r="J23" s="66"/>
      <c r="K23" s="66"/>
      <c r="L23" s="66"/>
      <c r="M23" s="93"/>
    </row>
    <row r="24" spans="1:13" ht="12.75">
      <c r="A24" s="65"/>
      <c r="B24" s="65"/>
      <c r="C24" s="65"/>
      <c r="D24" s="66"/>
      <c r="E24" s="65"/>
      <c r="F24" s="65"/>
      <c r="G24" s="93"/>
      <c r="H24" s="65"/>
      <c r="I24" s="66"/>
      <c r="J24" s="66"/>
      <c r="K24" s="66"/>
      <c r="L24" s="66"/>
      <c r="M24" s="93"/>
    </row>
    <row r="25" spans="1:13" ht="12.75">
      <c r="A25" s="65"/>
      <c r="B25" s="65"/>
      <c r="C25" s="65"/>
      <c r="D25" s="66"/>
      <c r="E25" s="65"/>
      <c r="F25" s="65"/>
      <c r="G25" s="93"/>
      <c r="H25" s="65"/>
      <c r="I25" s="66"/>
      <c r="J25" s="66"/>
      <c r="K25" s="66"/>
      <c r="L25" s="66"/>
      <c r="M25" s="93"/>
    </row>
    <row r="26" spans="1:13" ht="12.75">
      <c r="A26" s="65"/>
      <c r="B26" s="65"/>
      <c r="C26" s="65"/>
      <c r="D26" s="66"/>
      <c r="E26" s="65"/>
      <c r="F26" s="65"/>
      <c r="G26" s="93"/>
      <c r="H26" s="65"/>
      <c r="I26" s="66"/>
      <c r="J26" s="66"/>
      <c r="K26" s="66"/>
      <c r="L26" s="66"/>
      <c r="M26" s="93"/>
    </row>
    <row r="27" spans="1:13" ht="12.75">
      <c r="A27" s="65"/>
      <c r="B27" s="65"/>
      <c r="C27" s="65"/>
      <c r="D27" s="66"/>
      <c r="E27" s="65"/>
      <c r="F27" s="65"/>
      <c r="G27" s="93"/>
      <c r="H27" s="65"/>
      <c r="I27" s="66"/>
      <c r="J27" s="66"/>
      <c r="K27" s="66"/>
      <c r="L27" s="66"/>
      <c r="M27" s="93"/>
    </row>
    <row r="28" spans="1:13" ht="12.75">
      <c r="A28" s="65"/>
      <c r="B28" s="65"/>
      <c r="C28" s="65"/>
      <c r="D28" s="66"/>
      <c r="E28" s="65"/>
      <c r="F28" s="65"/>
      <c r="G28" s="93"/>
      <c r="H28" s="65"/>
      <c r="I28" s="66"/>
      <c r="J28" s="66"/>
      <c r="K28" s="66"/>
      <c r="L28" s="66"/>
      <c r="M28" s="93"/>
    </row>
    <row r="29" spans="1:13" ht="12.75">
      <c r="A29" s="65"/>
      <c r="B29" s="65"/>
      <c r="C29" s="65"/>
      <c r="D29" s="66"/>
      <c r="E29" s="65"/>
      <c r="F29" s="65"/>
      <c r="G29" s="93"/>
      <c r="H29" s="65"/>
      <c r="I29" s="66"/>
      <c r="J29" s="66"/>
      <c r="K29" s="66"/>
      <c r="L29" s="66"/>
      <c r="M29" s="93"/>
    </row>
    <row r="30" spans="1:13" ht="12.75">
      <c r="A30" s="65"/>
      <c r="B30" s="65"/>
      <c r="C30" s="65"/>
      <c r="D30" s="66"/>
      <c r="E30" s="65"/>
      <c r="F30" s="65"/>
      <c r="G30" s="93"/>
      <c r="H30" s="65"/>
      <c r="I30" s="66"/>
      <c r="J30" s="66"/>
      <c r="K30" s="66"/>
      <c r="L30" s="66"/>
      <c r="M30" s="93"/>
    </row>
    <row r="31" spans="1:13" ht="12.75">
      <c r="A31" s="65"/>
      <c r="B31" s="65"/>
      <c r="C31" s="65"/>
      <c r="D31" s="66"/>
      <c r="E31" s="65"/>
      <c r="F31" s="65"/>
      <c r="G31" s="120"/>
      <c r="H31" s="65"/>
      <c r="I31" s="66"/>
      <c r="J31" s="66"/>
      <c r="K31" s="66"/>
      <c r="L31" s="66"/>
      <c r="M31" s="93"/>
    </row>
    <row r="32" spans="1:13" ht="12.75">
      <c r="A32" s="65"/>
      <c r="B32" s="65"/>
      <c r="C32" s="65"/>
      <c r="D32" s="66"/>
      <c r="E32" s="65"/>
      <c r="F32" s="65"/>
      <c r="G32" s="93"/>
      <c r="H32" s="65"/>
      <c r="I32" s="66"/>
      <c r="J32" s="66"/>
      <c r="K32" s="66"/>
      <c r="L32" s="66"/>
      <c r="M32" s="93"/>
    </row>
    <row r="33" spans="1:13" ht="12.75">
      <c r="A33" s="65"/>
      <c r="B33" s="65"/>
      <c r="C33" s="65"/>
      <c r="D33" s="66"/>
      <c r="E33" s="65"/>
      <c r="F33" s="65"/>
      <c r="G33" s="93"/>
      <c r="H33" s="65"/>
      <c r="I33" s="66"/>
      <c r="J33" s="66"/>
      <c r="K33" s="66"/>
      <c r="L33" s="66"/>
      <c r="M33" s="93"/>
    </row>
    <row r="34" spans="1:13" ht="12.75">
      <c r="A34" s="65"/>
      <c r="B34" s="65"/>
      <c r="C34" s="65"/>
      <c r="D34" s="66"/>
      <c r="E34" s="65"/>
      <c r="F34" s="65"/>
      <c r="G34" s="93"/>
      <c r="H34" s="65"/>
      <c r="I34" s="66"/>
      <c r="J34" s="66"/>
      <c r="K34" s="66"/>
      <c r="L34" s="66"/>
      <c r="M34" s="93"/>
    </row>
    <row r="35" spans="1:13" ht="12.75">
      <c r="A35" s="65"/>
      <c r="B35" s="65"/>
      <c r="C35" s="65"/>
      <c r="D35" s="66"/>
      <c r="E35" s="65"/>
      <c r="F35" s="65"/>
      <c r="G35" s="93"/>
      <c r="H35" s="65"/>
      <c r="I35" s="66"/>
      <c r="J35" s="66"/>
      <c r="K35" s="66"/>
      <c r="L35" s="66"/>
      <c r="M35" s="93"/>
    </row>
    <row r="36" spans="1:13" ht="12.75">
      <c r="A36" s="65"/>
      <c r="B36" s="65"/>
      <c r="C36" s="65"/>
      <c r="D36" s="66"/>
      <c r="E36" s="65"/>
      <c r="F36" s="65"/>
      <c r="G36" s="93"/>
      <c r="H36" s="65"/>
      <c r="I36" s="66"/>
      <c r="J36" s="66"/>
      <c r="K36" s="66"/>
      <c r="L36" s="66"/>
      <c r="M36" s="93"/>
    </row>
    <row r="37" spans="1:13" ht="12.75">
      <c r="A37" s="65"/>
      <c r="B37" s="65"/>
      <c r="C37" s="65"/>
      <c r="D37" s="66"/>
      <c r="E37" s="65"/>
      <c r="F37" s="65"/>
      <c r="G37" s="93"/>
      <c r="H37" s="65"/>
      <c r="I37" s="66"/>
      <c r="J37" s="66"/>
      <c r="K37" s="66"/>
      <c r="L37" s="66"/>
      <c r="M37" s="93"/>
    </row>
    <row r="38" spans="1:13" ht="12.75">
      <c r="A38" s="65"/>
      <c r="B38" s="65"/>
      <c r="C38" s="65"/>
      <c r="D38" s="66"/>
      <c r="E38" s="65"/>
      <c r="F38" s="65"/>
      <c r="G38" s="93"/>
      <c r="H38" s="65"/>
      <c r="I38" s="66"/>
      <c r="J38" s="66"/>
      <c r="K38" s="66"/>
      <c r="L38" s="66"/>
      <c r="M38" s="93"/>
    </row>
    <row r="39" spans="1:13" ht="12.75">
      <c r="A39" s="68"/>
      <c r="B39" s="68"/>
      <c r="C39" s="68"/>
      <c r="D39" s="69"/>
      <c r="E39" s="68"/>
      <c r="F39" s="68"/>
      <c r="G39" s="94"/>
      <c r="H39" s="68"/>
      <c r="I39" s="69"/>
      <c r="J39" s="69"/>
      <c r="K39" s="69"/>
      <c r="L39" s="69"/>
      <c r="M39" s="94"/>
    </row>
  </sheetData>
  <sheetProtection/>
  <mergeCells count="2">
    <mergeCell ref="D12:F13"/>
    <mergeCell ref="H12:L13"/>
  </mergeCells>
  <printOptions horizontalCentered="1" verticalCentered="1"/>
  <pageMargins left="0.2" right="0.2" top="0.27" bottom="0.18" header="0.5" footer="0.5"/>
  <pageSetup horizontalDpi="300" verticalDpi="300" orientation="landscape"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Jarold March</dc:creator>
  <cp:keywords/>
  <dc:description/>
  <cp:lastModifiedBy>caldwell</cp:lastModifiedBy>
  <cp:lastPrinted>2016-06-13T17:55:49Z</cp:lastPrinted>
  <dcterms:created xsi:type="dcterms:W3CDTF">1999-08-04T22:09:04Z</dcterms:created>
  <dcterms:modified xsi:type="dcterms:W3CDTF">2019-05-13T18:25:45Z</dcterms:modified>
  <cp:category/>
  <cp:version/>
  <cp:contentType/>
  <cp:contentStatus/>
</cp:coreProperties>
</file>